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showHorizontalScroll="0" showVerticalScroll="0" showSheetTabs="0" xWindow="0" yWindow="60" windowWidth="20490" windowHeight="7095"/>
  </bookViews>
  <sheets>
    <sheet name="canoni concessioni annuali M1-9" sheetId="1" r:id="rId1"/>
  </sheets>
  <calcPr calcId="145621"/>
</workbook>
</file>

<file path=xl/calcChain.xml><?xml version="1.0" encoding="utf-8"?>
<calcChain xmlns="http://schemas.openxmlformats.org/spreadsheetml/2006/main">
  <c r="E383" i="1" l="1"/>
  <c r="D383" i="1"/>
  <c r="D374" i="1" l="1"/>
  <c r="E369" i="1"/>
  <c r="D369" i="1"/>
  <c r="D359" i="1"/>
  <c r="E326" i="1"/>
  <c r="D326" i="1"/>
  <c r="E303" i="1"/>
  <c r="D300" i="1"/>
  <c r="E297" i="1"/>
  <c r="D297" i="1"/>
  <c r="E286" i="1"/>
  <c r="D286" i="1"/>
  <c r="D239" i="1" l="1"/>
  <c r="E236" i="1"/>
  <c r="D236" i="1"/>
  <c r="E229" i="1"/>
  <c r="D229" i="1"/>
  <c r="E201" i="1"/>
  <c r="D201" i="1"/>
  <c r="D196" i="1"/>
  <c r="D191" i="1"/>
  <c r="D132" i="1"/>
  <c r="E128" i="1"/>
  <c r="D128" i="1"/>
  <c r="D105" i="1"/>
  <c r="E97" i="1"/>
  <c r="D97" i="1"/>
  <c r="E64" i="1"/>
  <c r="D64" i="1"/>
  <c r="E35" i="1" l="1"/>
  <c r="D35" i="1"/>
  <c r="E31" i="1"/>
  <c r="D31" i="1"/>
  <c r="E28" i="1"/>
  <c r="D28" i="1"/>
  <c r="E23" i="1"/>
  <c r="D23" i="1"/>
  <c r="E380" i="1"/>
  <c r="D380" i="1"/>
  <c r="E374" i="1"/>
  <c r="E359" i="1"/>
  <c r="D381" i="1" l="1"/>
  <c r="E338" i="1"/>
  <c r="D338" i="1"/>
  <c r="E335" i="1"/>
  <c r="D335" i="1"/>
  <c r="D343" i="1" l="1"/>
  <c r="D302" i="1"/>
  <c r="E300" i="1"/>
  <c r="E296" i="1"/>
  <c r="E294" i="1"/>
  <c r="E293" i="1"/>
  <c r="E292" i="1"/>
  <c r="E291" i="1"/>
  <c r="D291" i="1"/>
  <c r="D303" i="1" l="1"/>
  <c r="E255" i="1"/>
  <c r="E239" i="1"/>
  <c r="D256" i="1" l="1"/>
  <c r="E256" i="1"/>
  <c r="D208" i="1" l="1"/>
  <c r="E132" i="1"/>
  <c r="D139" i="1" l="1"/>
  <c r="E139" i="1"/>
  <c r="D102" i="1" l="1"/>
  <c r="D100" i="1"/>
</calcChain>
</file>

<file path=xl/sharedStrings.xml><?xml version="1.0" encoding="utf-8"?>
<sst xmlns="http://schemas.openxmlformats.org/spreadsheetml/2006/main" count="667" uniqueCount="289">
  <si>
    <t>numero contratti 
gestiti</t>
  </si>
  <si>
    <t>concessione in uso di locali scolastici</t>
  </si>
  <si>
    <t>concessione in uso spazi multiuso</t>
  </si>
  <si>
    <t>concessione in uso particelle ortive</t>
  </si>
  <si>
    <t>concessioni in uso di spazi diversi dai precedenti</t>
  </si>
  <si>
    <t xml:space="preserve">canoni percepiti
</t>
  </si>
  <si>
    <t>totale</t>
  </si>
  <si>
    <t xml:space="preserve">concessioni in uso di locali scolastici </t>
  </si>
  <si>
    <t>Comune di Milano</t>
  </si>
  <si>
    <t>DIREZIONE MUNICIPI</t>
  </si>
  <si>
    <t>concessione impianti sportivi</t>
  </si>
  <si>
    <t>tipologia
immobile/ area 
indirizzo</t>
  </si>
  <si>
    <t>canoni percepiti</t>
  </si>
  <si>
    <t>concessioni in uso di locali scolastici</t>
  </si>
  <si>
    <t>I.C.S. "A. DIAZ"   Via S. Orsola, 15</t>
  </si>
  <si>
    <t>I.C.S. "A. DIAZ" Piazza C. Massaia, 2</t>
  </si>
  <si>
    <t>I.C. "CAVALIERI" Via Ariberto, 14</t>
  </si>
  <si>
    <t>I.C.S. "A. DIAZ"   Via Crocefisso, 15</t>
  </si>
  <si>
    <t>I.C. "CAVALIERI" Via Anco Marzio, 9</t>
  </si>
  <si>
    <t>I.C. "MAJNO"  Corso di Porta Romana, 112</t>
  </si>
  <si>
    <t>I.C. "MAJNO" Via Commenda, 22/A</t>
  </si>
  <si>
    <t>I.C. "MAJNO" Via Quadronno, 32</t>
  </si>
  <si>
    <t>I.C.S. GIUSTI - ASSISI Via Giusti, 15</t>
  </si>
  <si>
    <t>I.C.S. GIUSTI - ASSISI Via Giusti, 15/A</t>
  </si>
  <si>
    <t>I.C.S. GIUSTI - ASSISI Via Palermo, 9</t>
  </si>
  <si>
    <t>I.C.S. "MILANO - SPIGA" Via della Spiga, 29</t>
  </si>
  <si>
    <t>I.C.S. "MILANO - SPIGA" Via Solferino, 52</t>
  </si>
  <si>
    <t>I.C.S. "MILANO - SPIGA" Bastioni di Porta Nuova, 4</t>
  </si>
  <si>
    <t>I.C.S. "MILANO - SPIGA" Via Santo Spirito, 21</t>
  </si>
  <si>
    <t>I.C.S. "PASCOLI" Via Ruffini, 4/9</t>
  </si>
  <si>
    <t>concessione d'uso immobili per progetti di sviluppo di attività culturali ed economiche</t>
  </si>
  <si>
    <t>Viale Alemagna</t>
  </si>
  <si>
    <t>Via T. da Cazzaniga/ C.so Garibaldi</t>
  </si>
  <si>
    <t>C.so Porta Romana116/B</t>
  </si>
  <si>
    <t>orto /via Alghero snc</t>
  </si>
  <si>
    <t>-</t>
  </si>
  <si>
    <t>immobile  per attività ludico/ricreativo via sant'uguzzone 8</t>
  </si>
  <si>
    <t>immobile  per attività aggregative nel immobile dell'anfiteatro Martesana</t>
  </si>
  <si>
    <t>bar all'interno del parco Franca Rame</t>
  </si>
  <si>
    <t>Tipologia di procedura</t>
  </si>
  <si>
    <t xml:space="preserve">MUNICIPIO 1 </t>
  </si>
  <si>
    <t>INTROITI PER CANONI DI CONCESSIONE IN USO 
DI LOCALI E AREE GESTITI DALLE AREE MUNICIPIO
ANNO 2020</t>
  </si>
  <si>
    <t xml:space="preserve">Municipio 2 </t>
  </si>
  <si>
    <t>primaria Elsa Morante - Via T. Pini, 3 Milano</t>
  </si>
  <si>
    <t>primaria Scarpa - Via Clericetti, 22 - Milano</t>
  </si>
  <si>
    <t>primaria M. di Savioa e C. Borromeo - Via Casati, 6- Milano</t>
  </si>
  <si>
    <t>primaria Bonetti -a Via Tajani, 12 - Milano</t>
  </si>
  <si>
    <t>primaria Nolli-Arquati - Viale Romagna, 16/18 - Milano</t>
  </si>
  <si>
    <t>primaria E. Toti - Via Cima, 15 - Milano</t>
  </si>
  <si>
    <t>primaria L. da Vinci - P.zza L. Da Vinci, 2 - Milano</t>
  </si>
  <si>
    <t>primaria Pisacane - Via Pisacane, 9 - Milano</t>
  </si>
  <si>
    <t>primaria Tito Speri - Via N.A. Porpora, 11 - Milano</t>
  </si>
  <si>
    <t>primaria Bacone - Via Matteucci, 3 - Milano</t>
  </si>
  <si>
    <t>primaria Stoppani - Via Stoppani, 1 Milano</t>
  </si>
  <si>
    <t>Primaria E. Fermi - Via Carnia, 32 - Milano</t>
  </si>
  <si>
    <t>priamaria Munari - Via Feltre, 68/1 - Milano</t>
  </si>
  <si>
    <t>secondaria B Cairoli - Via Pascal, 35 - Milano</t>
  </si>
  <si>
    <t>secondaria Locatelli-Oriani - Via Pisacane, 13 - Milano</t>
  </si>
  <si>
    <t>secondaria Q. di Vona - Via Sacchini, 34 - Milano</t>
  </si>
  <si>
    <t>secondaria C. da Sienda - Via Monteverdi, 6 _ Milano</t>
  </si>
  <si>
    <t>secondaria Buzzati - Via Maniago, 30</t>
  </si>
  <si>
    <t>secondaria San Gregorio - Via San Gregorio, 5</t>
  </si>
  <si>
    <t>Spazio multiuso Auditorium "S. Cerri"- Via V. Peroni, 56 - Milano</t>
  </si>
  <si>
    <t>Spazio Multiuso - palestra Via T. Pini, 1 - Milano</t>
  </si>
  <si>
    <t>Spazio multiuso sala Consiliare "G.Galli" - Via Sansovino, 9 - Milano</t>
  </si>
  <si>
    <t>Orti Urbarni Via Canelli/Folli</t>
  </si>
  <si>
    <t>Impianto Sportivo "Scarioni" - Via Tucidide, 10  Milano</t>
  </si>
  <si>
    <t xml:space="preserve">Bar Via V. Peroni, 56 </t>
  </si>
  <si>
    <t xml:space="preserve">Municipio 3 </t>
  </si>
  <si>
    <t xml:space="preserve">Municipio 4 </t>
  </si>
  <si>
    <t>Chiosco di Via Pizzolpasso 7</t>
  </si>
  <si>
    <t>Parco G. Cassinis</t>
  </si>
  <si>
    <t>SCUOLA INFANZIA                                                                                                                                                     Via Giambologna</t>
  </si>
  <si>
    <r>
      <t xml:space="preserve">SCUOLA PRIMARIA
</t>
    </r>
    <r>
      <rPr>
        <sz val="10"/>
        <rFont val="Calibri"/>
        <family val="2"/>
      </rPr>
      <t>Via Brunacci 2/4</t>
    </r>
  </si>
  <si>
    <r>
      <t xml:space="preserve">SCUOLA C. BATTISTI
</t>
    </r>
    <r>
      <rPr>
        <sz val="10"/>
        <rFont val="Calibri"/>
        <family val="2"/>
      </rPr>
      <t>Via Palmieri 24</t>
    </r>
  </si>
  <si>
    <t>SCUOLA C. PERONI
Via S. Giacomo 1</t>
  </si>
  <si>
    <r>
      <t xml:space="preserve">SCUOLA CONFALONIERI
</t>
    </r>
    <r>
      <rPr>
        <sz val="10"/>
        <rFont val="Calibri"/>
        <family val="2"/>
      </rPr>
      <t>Via Vittadini 10</t>
    </r>
  </si>
  <si>
    <t>SCUOLA ELEMENTARE "MORO"
Via Pescarenico 6</t>
  </si>
  <si>
    <t>SCUOLA MEDIA "GEMELLI"
Via Pescarenico 2</t>
  </si>
  <si>
    <t>SCUOLA PRIMARIA 
Via dei  Bognetti 15</t>
  </si>
  <si>
    <t>SCUOLA PRIMARIA ARCADIA
Via dell'Arcadia 22</t>
  </si>
  <si>
    <t>SCUOLA PRIMARIA BARONI
Via Baroni 73</t>
  </si>
  <si>
    <r>
      <t xml:space="preserve">SCUOLA PRIMARIA BAROZZI
</t>
    </r>
    <r>
      <rPr>
        <sz val="10"/>
        <rFont val="Calibri"/>
        <family val="2"/>
      </rPr>
      <t>Via Bocconi 17</t>
    </r>
  </si>
  <si>
    <r>
      <t xml:space="preserve">SCUOLA PRIMARIA DAMIANO CHIESA
</t>
    </r>
    <r>
      <rPr>
        <sz val="10"/>
        <rFont val="Calibri"/>
        <family val="2"/>
      </rPr>
      <t>Via Antonini 50</t>
    </r>
  </si>
  <si>
    <t>SCUOLA PRIMARIA FERABOLI
Via Feraboli 44</t>
  </si>
  <si>
    <r>
      <t xml:space="preserve">SCUOLA PRIMARIA GIULIO ROMANO
</t>
    </r>
    <r>
      <rPr>
        <sz val="10"/>
        <rFont val="Calibri"/>
        <family val="2"/>
      </rPr>
      <t>Via G. Romano 2</t>
    </r>
  </si>
  <si>
    <t>Scuola Primaria
Via Vallarsa 19</t>
  </si>
  <si>
    <t>Scuola primaria
Via Wolf Ferrari 6</t>
  </si>
  <si>
    <t>SCUOLA S. PERTINI
Via Boifava 52</t>
  </si>
  <si>
    <t>SCUOLA SECONDARIA ARCADIA
Via dell'Arcadia 24</t>
  </si>
  <si>
    <t>SCUOLA SECONDARIA
 Via Heine 2</t>
  </si>
  <si>
    <t>SCUOLA TOSCANINI
Via dei Guarneri 21</t>
  </si>
  <si>
    <t>secondaria TABACCHI
Via Tabacchi 15/A</t>
  </si>
  <si>
    <t>SCUOLA PRIMARIA
Via Gentilino 14</t>
  </si>
  <si>
    <t>CAM TIBALDI Viale Tibaldi 41 Milano</t>
  </si>
  <si>
    <t>CAM STADERA Via Palmieri 18/20 Milano</t>
  </si>
  <si>
    <t>CAM GRATOSOGLIO Via Saponaro 30 Milano</t>
  </si>
  <si>
    <t>via Teresa Noce</t>
  </si>
  <si>
    <t>Vaiano Valle</t>
  </si>
  <si>
    <t>via Selvanesco</t>
  </si>
  <si>
    <t>via Bottoni</t>
  </si>
  <si>
    <t>ex palestra via San Bernardo 17</t>
  </si>
  <si>
    <t>locali ex casa custode, palestrina ed ex sala pittura Via Saponaro 30 Milano</t>
  </si>
  <si>
    <t>non presenti impianti sportivi</t>
  </si>
  <si>
    <t>0</t>
  </si>
  <si>
    <t>Municipio 5</t>
  </si>
  <si>
    <t>Municipio 6</t>
  </si>
  <si>
    <t>Scuola Primaria via Anemoni, 8</t>
  </si>
  <si>
    <t>Scuola Secondaria via Anemoni, 10</t>
  </si>
  <si>
    <t>Scuola Primaria via dei Narcisi, 2</t>
  </si>
  <si>
    <t>Scuola Primaria via Bergognone, 2/4</t>
  </si>
  <si>
    <t>Scuola Primaria via delle Foppette, 1</t>
  </si>
  <si>
    <t>Scuola Secondaria via De Nicola, 40</t>
  </si>
  <si>
    <t>Scuola Primaria via De Nicola, 2</t>
  </si>
  <si>
    <t>Scuola Primaria via Tosi, 21</t>
  </si>
  <si>
    <t>Scuola Primaria via Pestalozzi, 13</t>
  </si>
  <si>
    <t xml:space="preserve">Scuola Secondaria via Rosalba Carriera, 12 </t>
  </si>
  <si>
    <t xml:space="preserve">Scuola Primaria via Salerno, 3 </t>
  </si>
  <si>
    <t>Scuola Secondaria via Salerno, 1</t>
  </si>
  <si>
    <t>Scuola Primaria via Crivelli, 3</t>
  </si>
  <si>
    <t>Scuola Secondaria via Scrosati, 4</t>
  </si>
  <si>
    <t>Scuola Primaria via Scrosati, 3</t>
  </si>
  <si>
    <t>Scuola Primaria via Vigevano, 19</t>
  </si>
  <si>
    <t>Scuola Secondaria via Zuara, 7</t>
  </si>
  <si>
    <t>Scuola Primaria via Zuara, 9</t>
  </si>
  <si>
    <t xml:space="preserve">Spazio Ex-Fornace - Alzaia Naviglio Pavese n. 16 </t>
  </si>
  <si>
    <t xml:space="preserve">Spazio Culturale Seicentro via Savona n. 99 </t>
  </si>
  <si>
    <t xml:space="preserve">Salone CAM SAN Paolino -  via San Paolino 18 </t>
  </si>
  <si>
    <t>Sala consiliare - Legioni Romane 54</t>
  </si>
  <si>
    <t xml:space="preserve">Salone CAM Rudinì-  via Di Rudinì 14 </t>
  </si>
  <si>
    <t>Spazio Centro Milano Donna via Faenza 29</t>
  </si>
  <si>
    <t xml:space="preserve">Orti Barona - via De Finetti/via Danusso </t>
  </si>
  <si>
    <t xml:space="preserve">Orti  Fontanili - via Gozzoli/via Parri </t>
  </si>
  <si>
    <t>via Bari 18</t>
  </si>
  <si>
    <t>via Soderini 41/2</t>
  </si>
  <si>
    <t>via Parenzo 2/1</t>
  </si>
  <si>
    <t>ex casetta custode all'interno dell'ICS G. Capponi - via Tosi 21</t>
  </si>
  <si>
    <t>Centro Polifunzionale "Angelo Valdameri" TRE CASTELLI, via Martinelli n. 53 - Milano</t>
  </si>
  <si>
    <t>Spazio Santi - via Santi 8 - Milano</t>
  </si>
  <si>
    <t>CENTRO“CASETTA ANEMONI”
Via degli Anemoni n. 6 - Milano</t>
  </si>
  <si>
    <t>Casetta Odazio - via Odazio 7 - Milano</t>
  </si>
  <si>
    <t>Edicola Radetzky - Darsena, viale Gorizia - foglio 474/mapp.352 parte-</t>
  </si>
  <si>
    <t>Spazio Ex Deposito della Biblioteca di via S. Paolino 18- p. terra</t>
  </si>
  <si>
    <t>La casa delle artiste - Spazio Alda Merini
via Magolfa 32 (foglio 437- mapp.629, 660 e 628)</t>
  </si>
  <si>
    <t>3 strutture all'interno dell'area a verde attrezzata di via Tobagi 4</t>
  </si>
  <si>
    <t>via Faenza 29</t>
  </si>
  <si>
    <t>Municipio 7</t>
  </si>
  <si>
    <t>Auditorium Olmi - Via Betulle 39</t>
  </si>
  <si>
    <t>Sala degli Olivetani - Via A. da Baggio 55</t>
  </si>
  <si>
    <t>Cam Forze Armate 318</t>
  </si>
  <si>
    <t>Palestra Manaresi - Via Manaresi snc</t>
  </si>
  <si>
    <t>Parco delle Cave</t>
  </si>
  <si>
    <t>Via Mosca</t>
  </si>
  <si>
    <t>Via Don Gervasini</t>
  </si>
  <si>
    <t>Parco della Cava di Muggiano</t>
  </si>
  <si>
    <t>via Viterbo-Bentivoglio</t>
  </si>
  <si>
    <t>via Castrovillari 14</t>
  </si>
  <si>
    <t>via Viterbo 4</t>
  </si>
  <si>
    <t>Cascina Linterno - via F.lli Zoia 194</t>
  </si>
  <si>
    <t>Municipio 8</t>
  </si>
  <si>
    <t>Scuola dell'infanzia via Sapri, 25</t>
  </si>
  <si>
    <t>Scuola primaria via C. Da Castello, 10</t>
  </si>
  <si>
    <t>Scuola primaria via Cittadini, 9</t>
  </si>
  <si>
    <t>Scuola primaria via De Rossi, 2</t>
  </si>
  <si>
    <t>Scuola primaria via Delle Ande, 4</t>
  </si>
  <si>
    <t>Scuola primaria via Gattamelata, 35</t>
  </si>
  <si>
    <t>Scuola primaria via Graf, 70</t>
  </si>
  <si>
    <t>Scuola primaria via Mac Mahon, 100</t>
  </si>
  <si>
    <t>Scuola primaria via Mantegna, 10</t>
  </si>
  <si>
    <t>Scuola primaria via Moscati, 1</t>
  </si>
  <si>
    <t>Scuola primaria  via Val Lagarina, 44</t>
  </si>
  <si>
    <t>Scuola sec. di 1° grado via C. da Castello, 9</t>
  </si>
  <si>
    <t>Scuola sec. di 1° grado via Gallarate, 15</t>
  </si>
  <si>
    <t>Scuola sec. di 1° grado via Graf, 74</t>
  </si>
  <si>
    <t>Scuola sec. di 1° grado via Linneo, 2</t>
  </si>
  <si>
    <t>Scuola sec. di 1° grado via Ojetti, 13</t>
  </si>
  <si>
    <t>Scuola sec. di 1° grado via Orsini, 25</t>
  </si>
  <si>
    <t>Scuola sec. di 1° grado via Quarenghi, 14</t>
  </si>
  <si>
    <t>Scuola sec. di 1° grado via Sapri, 50</t>
  </si>
  <si>
    <t>Scuola sec. di 1° grado via Uccello, 1/A</t>
  </si>
  <si>
    <t>Auditorium via Quarenghi, 21</t>
  </si>
  <si>
    <t>Atrio sala consiliare via Quarenghi  21</t>
  </si>
  <si>
    <t>Saletta Maiellano via Quarenghi, 21</t>
  </si>
  <si>
    <t>CAM Appennini, 64</t>
  </si>
  <si>
    <t>CAM Lessona via Lessona, 20</t>
  </si>
  <si>
    <t>CAM Lampugnano via Lampugnano, 145</t>
  </si>
  <si>
    <t>CAM Pecetta via della Pecetta, 29</t>
  </si>
  <si>
    <t>CAM Jacopino via J. Da Tradate, 9</t>
  </si>
  <si>
    <t>Orti via Lampugnano</t>
  </si>
  <si>
    <t>Orti via Aldini</t>
  </si>
  <si>
    <t>Centro Sportivo di  via Lessona 13</t>
  </si>
  <si>
    <t xml:space="preserve">I.C. SORELLE AGAZZI  Scuola Via Gabbro n.6 </t>
  </si>
  <si>
    <t>I.C. SANDRO PERTINI  Scuola Primaria di Via da Bussero n. 9</t>
  </si>
  <si>
    <t>I.C. SANDRO PERTINI  
Via T Mann n. 8</t>
  </si>
  <si>
    <t>I.C. SANDRO PERTINI Secondaria di Via Asturie n. 1</t>
  </si>
  <si>
    <t>I.C. SCIALOIA  Scuola
Second. Via Scialoia, 21</t>
  </si>
  <si>
    <t>I.C. LOCCHI Via Cesari n. 38</t>
  </si>
  <si>
    <t>Via Sant'Arnaldo n. 17 Cassina Anna - RUSTICO</t>
  </si>
  <si>
    <t>Via Sant'Arnaldo n. 17 Cassina Anna - PALESTRINA</t>
  </si>
  <si>
    <t>Via Sant'Arnaldo n. 17 Cassina Anna - AUDITORIUM</t>
  </si>
  <si>
    <t>Via Sant'Arnaldo n. 17 Cassina Anna - ANFITEATRO</t>
  </si>
  <si>
    <t>Viale Cà Granda n. 19 - AUDITORIUM</t>
  </si>
  <si>
    <t>Viale Affori n. 21 - SALA</t>
  </si>
  <si>
    <t>Via Empoli n. 9/2 - SALA</t>
  </si>
  <si>
    <t>Via Ciriè n. 9 - SALA TEATRO CAM</t>
  </si>
  <si>
    <t>Via Ciriè n. 9 - palestra CAM</t>
  </si>
  <si>
    <t>Cassina Anna - Via Sant'Arnaldo 17</t>
  </si>
  <si>
    <t>Via Cosenz</t>
  </si>
  <si>
    <t>Via Cascina dei Prati</t>
  </si>
  <si>
    <t>Impianto sportivo  - Via G. Pasta, 43</t>
  </si>
  <si>
    <t xml:space="preserve">concessione d'uso immobili per progetti di sviluppo di attività culturali ed economiche </t>
  </si>
  <si>
    <t>Hub - Via Borsieri</t>
  </si>
  <si>
    <t>Viale Affori 21 - progetto ATS capofila A&amp;I</t>
  </si>
  <si>
    <t xml:space="preserve"> ex Vivaio Fumagalli- Via Cozzi angolo De Marchi -</t>
  </si>
  <si>
    <t>Università Statale di Milano - sede Bicocca</t>
  </si>
  <si>
    <t>Municipio 9</t>
  </si>
  <si>
    <r>
      <rPr>
        <b/>
        <sz val="12"/>
        <color theme="1"/>
        <rFont val="Calibri"/>
        <family val="2"/>
        <scheme val="minor"/>
      </rPr>
      <t>TOTALE GENERALE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importo comprensivo di I.V.A. ai sensi di legge</t>
    </r>
  </si>
  <si>
    <r>
      <rPr>
        <b/>
        <sz val="12"/>
        <color theme="1"/>
        <rFont val="Calibri"/>
        <family val="2"/>
        <scheme val="minor"/>
      </rPr>
      <t>TOTALE GENERALE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importo comprensivo di I.V.A. ai sensi di legge</t>
    </r>
  </si>
  <si>
    <t xml:space="preserve">TOTALE GENERALE </t>
  </si>
  <si>
    <t>IST. Omnicomprensivo Musicale e Statale Via Corridoni, 34/36</t>
  </si>
  <si>
    <t xml:space="preserve">CAM Garibaldi </t>
  </si>
  <si>
    <t>CAM Scaldasole</t>
  </si>
  <si>
    <t xml:space="preserve">CAM Gabelle </t>
  </si>
  <si>
    <t>CAM Romana/Vigentina</t>
  </si>
  <si>
    <t>Mediolanum Tennis Squash Via Vincenzo Monti, 57 A/8</t>
  </si>
  <si>
    <t>C.P.I.A. 5 Via Pontano 43</t>
  </si>
  <si>
    <t>I.C. Galvani Via Fara 32</t>
  </si>
  <si>
    <t>I.C. Galvani Via Galvani 7</t>
  </si>
  <si>
    <t>I.C. Giacosa 3 Via Giacosa 46</t>
  </si>
  <si>
    <t>I.C. Giacosa Via Russo 23</t>
  </si>
  <si>
    <t>I.C. GiacosaVia Russo 27</t>
  </si>
  <si>
    <t>I.C. Arbe-Zara scuola Fabbri- Zara 96</t>
  </si>
  <si>
    <t>I.C. R. Franceschi Via Cagliero</t>
  </si>
  <si>
    <t>I.C. R. Franceschi Via Muzio</t>
  </si>
  <si>
    <t>I.C.Calvino Via Frigia</t>
  </si>
  <si>
    <t>I.C.Calvino Via Mattei</t>
  </si>
  <si>
    <t>I.C.Calvino Via S.Uguzzone</t>
  </si>
  <si>
    <t>Bottego</t>
  </si>
  <si>
    <t>I.C.G.B.Perasso Via San Mamete</t>
  </si>
  <si>
    <t>I.C.Locatelli-Quasimodo Via Bottelli</t>
  </si>
  <si>
    <t>I.C.Locatelli-Quasimodo Via Giustizia</t>
  </si>
  <si>
    <t>I.C. Paolo e Larissa Pini Via Cesarino 38</t>
  </si>
  <si>
    <t>I.C. Paolo e Larissa Pini Via Cesalpino 40</t>
  </si>
  <si>
    <t>I.C. Paolo e Larissa Pini Via Sant'Erlembardo 4</t>
  </si>
  <si>
    <t>I.C. Paolo e Larissa Pini Via Stefanardo Da Vimercate 14</t>
  </si>
  <si>
    <t>I.C. Teodoro Ciresola Via Venini 80</t>
  </si>
  <si>
    <t>I.C. Teodoro Ciresola Viale Brianza 14</t>
  </si>
  <si>
    <t>I.C. Teodoro Ciresola Viale Brianza 18</t>
  </si>
  <si>
    <t>CAM Mondolfo - Via Mondolfo 2</t>
  </si>
  <si>
    <t>VIA Ovada 38
(pagamento canone gestiti da MM)</t>
  </si>
  <si>
    <t>Via Moise' Loria</t>
  </si>
  <si>
    <t>Via A. Da Baggio 60</t>
  </si>
  <si>
    <t>Via Lamennais 20</t>
  </si>
  <si>
    <t>Via Massaua 5</t>
  </si>
  <si>
    <t>Vai Salici n.2</t>
  </si>
  <si>
    <t>Via Betulle n. 17</t>
  </si>
  <si>
    <t>Via FF.AA n.65</t>
  </si>
  <si>
    <t>Via Martinetti n. 25</t>
  </si>
  <si>
    <t>Via Colonna n. 42</t>
  </si>
  <si>
    <t xml:space="preserve">Piazza Sicilia n. 2 </t>
  </si>
  <si>
    <t>Via Val D'intelvi n. 11</t>
  </si>
  <si>
    <t>Piazza Axum n. 5</t>
  </si>
  <si>
    <t>Via Don Gnocchi n. 25</t>
  </si>
  <si>
    <t>Via Airaghi n.42</t>
  </si>
  <si>
    <t>Via Constant n.19</t>
  </si>
  <si>
    <t>Via Crimea n.22</t>
  </si>
  <si>
    <t>Via Dolci n.5</t>
  </si>
  <si>
    <t>Via FF.AA n.279</t>
  </si>
  <si>
    <t>Via Mauri n.10</t>
  </si>
  <si>
    <t>Via Milesi n.4</t>
  </si>
  <si>
    <t>Via Muggiano n.14</t>
  </si>
  <si>
    <t>Via Paravia n.83</t>
  </si>
  <si>
    <t>Via Pistoia n. 30</t>
  </si>
  <si>
    <t>Via Rasori n.19</t>
  </si>
  <si>
    <t>Via S. Giusto n.65</t>
  </si>
  <si>
    <t>Via Valdagno n.8</t>
  </si>
  <si>
    <t>Via Viterbo n.31</t>
  </si>
  <si>
    <t>I.C. LOCATELLI/QUASIMODO  Scuola Sec.di 1° grado 
Piazzale Istria n. 11</t>
  </si>
  <si>
    <t xml:space="preserve">I.C. DON ORIONE  Scuola Primaria di Via Fabriano 4 </t>
  </si>
  <si>
    <t>I.C. CONFALONIERI Scuola Primaria di via dal Verme 10</t>
  </si>
  <si>
    <t>I.C. LOCCHI  Via Passerini  4</t>
  </si>
  <si>
    <t xml:space="preserve"> canoni percepiti
</t>
  </si>
  <si>
    <t>orti sociali  concessi in uso gratuito a Legambiente in via Esterle/Petraccone/Palmanova</t>
  </si>
  <si>
    <t>concesso in uso gratuito all' Associazione E.T.C. Ecologia – Turismo –cultura per il progetto giardino nascosto via  Stamira D’Ancona/ via Bertelli</t>
  </si>
  <si>
    <t xml:space="preserve">canoni  percepiti
</t>
  </si>
  <si>
    <t>CAM VERRO Via Verro 87  Milano</t>
  </si>
  <si>
    <t>I.C. CONFALONIERI  Scuola Second. di 1° grado di via Pepe  40</t>
  </si>
  <si>
    <t xml:space="preserve">concessione impianti sportivi
(causa emergenza sanitaria non sono stati percepiti introiti )
</t>
  </si>
  <si>
    <t>concessioni in uso di spazi diversi dai precedenti 
(concessione a scomputo oneri)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</si>
</sst>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€&quot;\ #,##0.00"/>
    <numFmt numFmtId="165" formatCode="0;[Red]0"/>
    <numFmt numFmtId="166" formatCode="[$€-410]\ #,##0.00;[Red]\-[$€-410]\ #,##0.00"/>
    <numFmt numFmtId="167" formatCode="#,##0.00\ &quot;€&quot;"/>
    <numFmt numFmtId="168" formatCode="[$€-2]\ #,##0.00;[Red]\-[$€-2]\ 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theme="1"/>
      <name val="Frutige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  <charset val="1"/>
      <scheme val="minor"/>
    </font>
    <font>
      <sz val="10"/>
      <color rgb="FF000000"/>
      <name val="Arial"/>
      <family val="2"/>
      <charset val="1"/>
    </font>
    <font>
      <b/>
      <sz val="11"/>
      <color theme="0" tint="-0.34998626667073579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 applyBorder="1" applyAlignment="1">
      <alignment wrapText="1"/>
    </xf>
    <xf numFmtId="0" fontId="2" fillId="0" borderId="0" xfId="0" applyFont="1" applyAlignment="1"/>
    <xf numFmtId="0" fontId="0" fillId="0" borderId="1" xfId="0" applyFill="1" applyBorder="1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0" fillId="0" borderId="1" xfId="0" applyFont="1" applyFill="1" applyBorder="1" applyAlignment="1" applyProtection="1">
      <alignment vertical="center" wrapText="1"/>
    </xf>
    <xf numFmtId="0" fontId="0" fillId="0" borderId="1" xfId="0" applyFont="1" applyFill="1" applyBorder="1" applyAlignment="1" applyProtection="1">
      <alignment vertical="center"/>
    </xf>
    <xf numFmtId="164" fontId="0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165" fontId="0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right" vertical="center"/>
    </xf>
    <xf numFmtId="164" fontId="0" fillId="0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14" fillId="0" borderId="0" xfId="0" applyFont="1"/>
    <xf numFmtId="0" fontId="2" fillId="0" borderId="0" xfId="0" applyFont="1" applyBorder="1" applyAlignment="1"/>
    <xf numFmtId="0" fontId="14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wrapText="1"/>
    </xf>
    <xf numFmtId="168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0" fillId="0" borderId="1" xfId="0" applyFont="1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vertical="center" wrapText="1"/>
    </xf>
    <xf numFmtId="0" fontId="0" fillId="0" borderId="0" xfId="0" applyAlignment="1"/>
    <xf numFmtId="164" fontId="6" fillId="0" borderId="1" xfId="0" applyNumberFormat="1" applyFont="1" applyFill="1" applyBorder="1" applyAlignment="1">
      <alignment horizontal="right" vertical="center"/>
    </xf>
    <xf numFmtId="165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/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/>
    <xf numFmtId="0" fontId="0" fillId="0" borderId="7" xfId="0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 applyProtection="1">
      <alignment vertical="center"/>
    </xf>
    <xf numFmtId="0" fontId="1" fillId="0" borderId="8" xfId="0" applyFont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 applyProtection="1">
      <alignment vertical="center"/>
    </xf>
    <xf numFmtId="164" fontId="0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0" fillId="0" borderId="1" xfId="0" applyNumberFormat="1" applyFont="1" applyBorder="1" applyAlignment="1">
      <alignment horizontal="right" vertical="center"/>
    </xf>
    <xf numFmtId="166" fontId="0" fillId="0" borderId="1" xfId="0" applyNumberFormat="1" applyFont="1" applyBorder="1" applyAlignment="1">
      <alignment horizontal="right" vertical="center" wrapText="1"/>
    </xf>
    <xf numFmtId="164" fontId="13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 wrapText="1"/>
    </xf>
    <xf numFmtId="164" fontId="0" fillId="0" borderId="1" xfId="0" applyNumberFormat="1" applyFon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8" xfId="0" applyFont="1" applyFill="1" applyBorder="1" applyAlignment="1" applyProtection="1">
      <alignment vertical="center" wrapText="1"/>
    </xf>
    <xf numFmtId="0" fontId="0" fillId="0" borderId="1" xfId="0" applyFont="1" applyFill="1" applyBorder="1" applyAlignment="1" applyProtection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 applyProtection="1">
      <alignment vertical="center" wrapText="1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center" vertical="center"/>
    </xf>
    <xf numFmtId="0" fontId="5" fillId="0" borderId="11" xfId="0" applyFont="1" applyBorder="1" applyAlignment="1"/>
    <xf numFmtId="0" fontId="0" fillId="0" borderId="12" xfId="0" applyBorder="1" applyAlignment="1">
      <alignment horizontal="center"/>
    </xf>
    <xf numFmtId="165" fontId="5" fillId="0" borderId="1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64" fontId="0" fillId="2" borderId="1" xfId="0" applyNumberFormat="1" applyFont="1" applyFill="1" applyBorder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164" fontId="6" fillId="0" borderId="9" xfId="0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164" fontId="5" fillId="0" borderId="12" xfId="0" applyNumberFormat="1" applyFont="1" applyBorder="1" applyAlignment="1">
      <alignment horizontal="right" vertical="center"/>
    </xf>
    <xf numFmtId="165" fontId="6" fillId="0" borderId="9" xfId="0" applyNumberFormat="1" applyFont="1" applyBorder="1" applyAlignment="1">
      <alignment horizontal="center" vertical="center"/>
    </xf>
    <xf numFmtId="0" fontId="0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vertical="center"/>
    </xf>
    <xf numFmtId="0" fontId="0" fillId="0" borderId="8" xfId="0" applyFont="1" applyFill="1" applyBorder="1" applyAlignment="1" applyProtection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Fill="1" applyBorder="1" applyAlignment="1" applyProtection="1">
      <alignment vertical="center" wrapText="1"/>
    </xf>
    <xf numFmtId="0" fontId="0" fillId="0" borderId="10" xfId="0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vertical="center"/>
    </xf>
    <xf numFmtId="0" fontId="0" fillId="0" borderId="9" xfId="0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83"/>
  <sheetViews>
    <sheetView tabSelected="1" zoomScale="96" zoomScaleNormal="96" workbookViewId="0">
      <selection activeCell="J101" sqref="J101"/>
    </sheetView>
  </sheetViews>
  <sheetFormatPr defaultRowHeight="15" x14ac:dyDescent="0.25"/>
  <cols>
    <col min="1" max="1" width="5.140625" customWidth="1"/>
    <col min="2" max="2" width="45.140625" style="40" customWidth="1"/>
    <col min="3" max="3" width="31.42578125" style="67" customWidth="1"/>
    <col min="4" max="4" width="17" style="103" customWidth="1"/>
    <col min="5" max="5" width="16.28515625" style="8" customWidth="1"/>
    <col min="7" max="7" width="10.85546875" customWidth="1"/>
    <col min="18" max="18" width="7.28515625" customWidth="1"/>
  </cols>
  <sheetData>
    <row r="1" spans="2:9" ht="30" customHeight="1" x14ac:dyDescent="0.3">
      <c r="B1" s="46" t="s">
        <v>8</v>
      </c>
      <c r="C1" s="52"/>
      <c r="D1" s="96"/>
      <c r="E1" s="47"/>
    </row>
    <row r="2" spans="2:9" ht="30" customHeight="1" x14ac:dyDescent="0.3">
      <c r="B2" s="48" t="s">
        <v>9</v>
      </c>
      <c r="C2" s="53"/>
      <c r="D2" s="97"/>
      <c r="E2" s="49"/>
    </row>
    <row r="3" spans="2:9" ht="65.25" customHeight="1" x14ac:dyDescent="0.35">
      <c r="B3" s="115" t="s">
        <v>41</v>
      </c>
      <c r="C3" s="116"/>
      <c r="D3" s="116"/>
      <c r="E3" s="116"/>
    </row>
    <row r="4" spans="2:9" ht="29.25" customHeight="1" x14ac:dyDescent="0.25">
      <c r="B4" s="107" t="s">
        <v>40</v>
      </c>
      <c r="C4" s="107"/>
      <c r="D4" s="107"/>
      <c r="E4" s="107"/>
      <c r="G4" s="11"/>
      <c r="H4" s="11"/>
      <c r="I4" s="11"/>
    </row>
    <row r="5" spans="2:9" ht="63.75" customHeight="1" x14ac:dyDescent="0.25">
      <c r="B5" s="35" t="s">
        <v>39</v>
      </c>
      <c r="C5" s="29" t="s">
        <v>11</v>
      </c>
      <c r="D5" s="29" t="s">
        <v>12</v>
      </c>
      <c r="E5" s="29" t="s">
        <v>0</v>
      </c>
      <c r="G5" s="12"/>
      <c r="H5" s="12"/>
      <c r="I5" s="11"/>
    </row>
    <row r="6" spans="2:9" ht="33.75" customHeight="1" x14ac:dyDescent="0.25">
      <c r="B6" s="36" t="s">
        <v>7</v>
      </c>
      <c r="C6" s="13" t="s">
        <v>17</v>
      </c>
      <c r="D6" s="77">
        <v>564.62</v>
      </c>
      <c r="E6" s="13">
        <v>4</v>
      </c>
      <c r="G6" s="11"/>
      <c r="H6" s="11"/>
      <c r="I6" s="11"/>
    </row>
    <row r="7" spans="2:9" x14ac:dyDescent="0.25">
      <c r="B7" s="36" t="s">
        <v>13</v>
      </c>
      <c r="C7" s="13" t="s">
        <v>14</v>
      </c>
      <c r="D7" s="77">
        <v>2822.03</v>
      </c>
      <c r="E7" s="13">
        <v>6</v>
      </c>
    </row>
    <row r="8" spans="2:9" ht="30" x14ac:dyDescent="0.25">
      <c r="B8" s="36" t="s">
        <v>7</v>
      </c>
      <c r="C8" s="13" t="s">
        <v>15</v>
      </c>
      <c r="D8" s="77">
        <v>558.87</v>
      </c>
      <c r="E8" s="13">
        <v>6</v>
      </c>
    </row>
    <row r="9" spans="2:9" x14ac:dyDescent="0.25">
      <c r="B9" s="36" t="s">
        <v>13</v>
      </c>
      <c r="C9" s="13" t="s">
        <v>16</v>
      </c>
      <c r="D9" s="77">
        <v>718.46</v>
      </c>
      <c r="E9" s="13">
        <v>9</v>
      </c>
    </row>
    <row r="10" spans="2:9" ht="30" x14ac:dyDescent="0.25">
      <c r="B10" s="36" t="s">
        <v>13</v>
      </c>
      <c r="C10" s="13" t="s">
        <v>18</v>
      </c>
      <c r="D10" s="77">
        <v>809.49</v>
      </c>
      <c r="E10" s="13">
        <v>4</v>
      </c>
    </row>
    <row r="11" spans="2:9" ht="30" x14ac:dyDescent="0.25">
      <c r="B11" s="36" t="s">
        <v>13</v>
      </c>
      <c r="C11" s="13" t="s">
        <v>20</v>
      </c>
      <c r="D11" s="77">
        <v>860.48</v>
      </c>
      <c r="E11" s="13">
        <v>6</v>
      </c>
    </row>
    <row r="12" spans="2:9" ht="30" x14ac:dyDescent="0.25">
      <c r="B12" s="36" t="s">
        <v>13</v>
      </c>
      <c r="C12" s="13" t="s">
        <v>19</v>
      </c>
      <c r="D12" s="77">
        <v>3047.47</v>
      </c>
      <c r="E12" s="13">
        <v>3</v>
      </c>
    </row>
    <row r="13" spans="2:9" x14ac:dyDescent="0.25">
      <c r="B13" s="36" t="s">
        <v>13</v>
      </c>
      <c r="C13" s="13" t="s">
        <v>21</v>
      </c>
      <c r="D13" s="77">
        <v>1663.55</v>
      </c>
      <c r="E13" s="13">
        <v>13</v>
      </c>
    </row>
    <row r="14" spans="2:9" x14ac:dyDescent="0.25">
      <c r="B14" s="36" t="s">
        <v>13</v>
      </c>
      <c r="C14" s="13" t="s">
        <v>22</v>
      </c>
      <c r="D14" s="77">
        <v>1181.1199999999999</v>
      </c>
      <c r="E14" s="13">
        <v>4</v>
      </c>
    </row>
    <row r="15" spans="2:9" ht="30" x14ac:dyDescent="0.25">
      <c r="B15" s="36" t="s">
        <v>13</v>
      </c>
      <c r="C15" s="13" t="s">
        <v>23</v>
      </c>
      <c r="D15" s="77">
        <v>1272.5899999999999</v>
      </c>
      <c r="E15" s="13">
        <v>4</v>
      </c>
    </row>
    <row r="16" spans="2:9" ht="30" x14ac:dyDescent="0.25">
      <c r="B16" s="36" t="s">
        <v>13</v>
      </c>
      <c r="C16" s="13" t="s">
        <v>24</v>
      </c>
      <c r="D16" s="77">
        <v>970.71</v>
      </c>
      <c r="E16" s="13">
        <v>7</v>
      </c>
    </row>
    <row r="17" spans="2:10" ht="30" x14ac:dyDescent="0.25">
      <c r="B17" s="36" t="s">
        <v>13</v>
      </c>
      <c r="C17" s="13" t="s">
        <v>25</v>
      </c>
      <c r="D17" s="77">
        <v>222.14</v>
      </c>
      <c r="E17" s="13">
        <v>1</v>
      </c>
    </row>
    <row r="18" spans="2:10" ht="30" x14ac:dyDescent="0.25">
      <c r="B18" s="36" t="s">
        <v>13</v>
      </c>
      <c r="C18" s="13" t="s">
        <v>26</v>
      </c>
      <c r="D18" s="77">
        <v>91.35</v>
      </c>
      <c r="E18" s="13">
        <v>1</v>
      </c>
    </row>
    <row r="19" spans="2:10" ht="30" x14ac:dyDescent="0.25">
      <c r="B19" s="36" t="s">
        <v>13</v>
      </c>
      <c r="C19" s="13" t="s">
        <v>27</v>
      </c>
      <c r="D19" s="77">
        <v>522.17999999999995</v>
      </c>
      <c r="E19" s="13">
        <v>1</v>
      </c>
    </row>
    <row r="20" spans="2:10" ht="30" x14ac:dyDescent="0.25">
      <c r="B20" s="36" t="s">
        <v>13</v>
      </c>
      <c r="C20" s="13" t="s">
        <v>28</v>
      </c>
      <c r="D20" s="77">
        <v>0</v>
      </c>
      <c r="E20" s="13">
        <v>0</v>
      </c>
    </row>
    <row r="21" spans="2:10" ht="30" x14ac:dyDescent="0.25">
      <c r="B21" s="36" t="s">
        <v>13</v>
      </c>
      <c r="C21" s="13" t="s">
        <v>219</v>
      </c>
      <c r="D21" s="77">
        <v>1280.53</v>
      </c>
      <c r="E21" s="13">
        <v>8</v>
      </c>
    </row>
    <row r="22" spans="2:10" x14ac:dyDescent="0.25">
      <c r="B22" s="36" t="s">
        <v>13</v>
      </c>
      <c r="C22" s="13" t="s">
        <v>29</v>
      </c>
      <c r="D22" s="77">
        <v>1165.78</v>
      </c>
      <c r="E22" s="13">
        <v>15</v>
      </c>
    </row>
    <row r="23" spans="2:10" ht="25.5" customHeight="1" x14ac:dyDescent="0.25">
      <c r="B23" s="33" t="s">
        <v>6</v>
      </c>
      <c r="C23" s="30"/>
      <c r="D23" s="41">
        <f>SUM(D6:D22)</f>
        <v>17751.369999999995</v>
      </c>
      <c r="E23" s="31">
        <f>SUM(E6:E22)</f>
        <v>92</v>
      </c>
      <c r="G23" s="50"/>
      <c r="H23" s="51"/>
      <c r="I23" s="11"/>
      <c r="J23" s="11"/>
    </row>
    <row r="24" spans="2:10" ht="25.5" customHeight="1" x14ac:dyDescent="0.25">
      <c r="B24" s="5" t="s">
        <v>2</v>
      </c>
      <c r="C24" s="14" t="s">
        <v>220</v>
      </c>
      <c r="D24" s="16">
        <v>1468.13</v>
      </c>
      <c r="E24" s="10">
        <v>15</v>
      </c>
      <c r="G24" s="11"/>
      <c r="H24" s="11"/>
      <c r="I24" s="11"/>
      <c r="J24" s="11"/>
    </row>
    <row r="25" spans="2:10" ht="25.5" customHeight="1" x14ac:dyDescent="0.25">
      <c r="B25" s="5" t="s">
        <v>2</v>
      </c>
      <c r="C25" s="14" t="s">
        <v>221</v>
      </c>
      <c r="D25" s="16">
        <v>0</v>
      </c>
      <c r="E25" s="10">
        <v>0</v>
      </c>
    </row>
    <row r="26" spans="2:10" ht="25.5" customHeight="1" x14ac:dyDescent="0.25">
      <c r="B26" s="5" t="s">
        <v>2</v>
      </c>
      <c r="C26" s="14" t="s">
        <v>222</v>
      </c>
      <c r="D26" s="16">
        <v>104.78</v>
      </c>
      <c r="E26" s="10">
        <v>1</v>
      </c>
    </row>
    <row r="27" spans="2:10" ht="33" customHeight="1" x14ac:dyDescent="0.25">
      <c r="B27" s="5" t="s">
        <v>2</v>
      </c>
      <c r="C27" s="14" t="s">
        <v>223</v>
      </c>
      <c r="D27" s="16">
        <v>63.4</v>
      </c>
      <c r="E27" s="10">
        <v>1</v>
      </c>
    </row>
    <row r="28" spans="2:10" ht="25.5" customHeight="1" x14ac:dyDescent="0.25">
      <c r="B28" s="33" t="s">
        <v>6</v>
      </c>
      <c r="C28" s="32"/>
      <c r="D28" s="41">
        <f>SUM(D24:D27)</f>
        <v>1636.3100000000002</v>
      </c>
      <c r="E28" s="31">
        <f>SUM(E24:E27)</f>
        <v>17</v>
      </c>
      <c r="F28" s="1"/>
      <c r="G28" s="1"/>
      <c r="H28" s="1"/>
    </row>
    <row r="29" spans="2:10" ht="29.25" customHeight="1" x14ac:dyDescent="0.25">
      <c r="B29" s="5" t="s">
        <v>30</v>
      </c>
      <c r="C29" s="14" t="s">
        <v>31</v>
      </c>
      <c r="D29" s="79">
        <v>3536.55</v>
      </c>
      <c r="E29" s="10">
        <v>1</v>
      </c>
      <c r="F29" s="1"/>
      <c r="G29" s="1"/>
      <c r="H29" s="1"/>
    </row>
    <row r="30" spans="2:10" ht="30" customHeight="1" x14ac:dyDescent="0.25">
      <c r="B30" s="5" t="s">
        <v>30</v>
      </c>
      <c r="C30" s="14" t="s">
        <v>32</v>
      </c>
      <c r="D30" s="79">
        <v>0</v>
      </c>
      <c r="E30" s="10">
        <v>1</v>
      </c>
      <c r="F30" s="1"/>
      <c r="G30" s="1"/>
      <c r="H30" s="1"/>
    </row>
    <row r="31" spans="2:10" ht="25.5" customHeight="1" x14ac:dyDescent="0.25">
      <c r="B31" s="33" t="s">
        <v>6</v>
      </c>
      <c r="C31" s="32"/>
      <c r="D31" s="41">
        <f>SUM(D29:D30)</f>
        <v>3536.55</v>
      </c>
      <c r="E31" s="31">
        <f>SUM(E29:E30)</f>
        <v>2</v>
      </c>
      <c r="F31" s="1"/>
      <c r="G31" s="1"/>
      <c r="H31" s="1"/>
    </row>
    <row r="32" spans="2:10" ht="25.5" customHeight="1" x14ac:dyDescent="0.25">
      <c r="B32" s="5" t="s">
        <v>3</v>
      </c>
      <c r="C32" s="14"/>
      <c r="D32" s="79">
        <v>0</v>
      </c>
      <c r="E32" s="10"/>
      <c r="F32" s="1"/>
      <c r="G32" s="1"/>
      <c r="H32" s="1"/>
    </row>
    <row r="33" spans="2:8" ht="25.5" customHeight="1" x14ac:dyDescent="0.25">
      <c r="B33" s="33" t="s">
        <v>6</v>
      </c>
      <c r="C33" s="32"/>
      <c r="D33" s="43">
        <v>0</v>
      </c>
      <c r="E33" s="34">
        <v>0</v>
      </c>
      <c r="F33" s="1"/>
      <c r="G33" s="1"/>
      <c r="H33" s="1"/>
    </row>
    <row r="34" spans="2:8" ht="43.5" customHeight="1" x14ac:dyDescent="0.25">
      <c r="B34" s="6" t="s">
        <v>10</v>
      </c>
      <c r="C34" s="14" t="s">
        <v>224</v>
      </c>
      <c r="D34" s="79">
        <v>1701.7</v>
      </c>
      <c r="E34" s="10">
        <v>1</v>
      </c>
      <c r="F34" s="1"/>
      <c r="G34" s="1"/>
      <c r="H34" s="1"/>
    </row>
    <row r="35" spans="2:8" ht="27.75" customHeight="1" x14ac:dyDescent="0.25">
      <c r="B35" s="33" t="s">
        <v>6</v>
      </c>
      <c r="C35" s="54"/>
      <c r="D35" s="41">
        <f>SUM(D34)</f>
        <v>1701.7</v>
      </c>
      <c r="E35" s="31">
        <f>SUM(E34)</f>
        <v>1</v>
      </c>
      <c r="F35" s="1"/>
      <c r="G35" s="1"/>
      <c r="H35" s="1"/>
    </row>
    <row r="36" spans="2:8" ht="29.25" customHeight="1" x14ac:dyDescent="0.25">
      <c r="B36" s="6" t="s">
        <v>4</v>
      </c>
      <c r="C36" s="55" t="s">
        <v>33</v>
      </c>
      <c r="D36" s="98">
        <v>1250</v>
      </c>
      <c r="E36" s="10">
        <v>1</v>
      </c>
      <c r="F36" s="1"/>
      <c r="G36" s="1"/>
      <c r="H36" s="1"/>
    </row>
    <row r="37" spans="2:8" ht="27.75" customHeight="1" x14ac:dyDescent="0.25">
      <c r="B37" s="33" t="s">
        <v>6</v>
      </c>
      <c r="C37" s="32"/>
      <c r="D37" s="41">
        <v>1250</v>
      </c>
      <c r="E37" s="31">
        <v>1</v>
      </c>
      <c r="F37" s="23"/>
      <c r="G37" s="2"/>
      <c r="H37" s="2"/>
    </row>
    <row r="38" spans="2:8" ht="38.25" customHeight="1" x14ac:dyDescent="0.25">
      <c r="B38" s="4" t="s">
        <v>216</v>
      </c>
      <c r="C38" s="56"/>
      <c r="D38" s="43">
        <v>25875.93</v>
      </c>
      <c r="E38" s="34">
        <v>113</v>
      </c>
    </row>
    <row r="39" spans="2:8" ht="23.25" customHeight="1" x14ac:dyDescent="0.25">
      <c r="B39" s="107" t="s">
        <v>42</v>
      </c>
      <c r="C39" s="107"/>
      <c r="D39" s="107"/>
      <c r="E39" s="107"/>
    </row>
    <row r="40" spans="2:8" ht="45" x14ac:dyDescent="0.25">
      <c r="B40" s="37"/>
      <c r="C40" s="25" t="s">
        <v>11</v>
      </c>
      <c r="D40" s="88" t="s">
        <v>281</v>
      </c>
      <c r="E40" s="88" t="s">
        <v>0</v>
      </c>
    </row>
    <row r="41" spans="2:8" ht="23.25" customHeight="1" x14ac:dyDescent="0.25">
      <c r="B41" s="5" t="s">
        <v>1</v>
      </c>
      <c r="C41" s="9" t="s">
        <v>225</v>
      </c>
      <c r="D41" s="16">
        <v>2513.875</v>
      </c>
      <c r="E41" s="9">
        <v>5</v>
      </c>
    </row>
    <row r="42" spans="2:8" ht="23.25" customHeight="1" x14ac:dyDescent="0.25">
      <c r="B42" s="5" t="s">
        <v>1</v>
      </c>
      <c r="C42" s="9" t="s">
        <v>226</v>
      </c>
      <c r="D42" s="16">
        <v>928.59375</v>
      </c>
      <c r="E42" s="9">
        <v>3</v>
      </c>
    </row>
    <row r="43" spans="2:8" ht="19.5" customHeight="1" x14ac:dyDescent="0.25">
      <c r="B43" s="5" t="s">
        <v>1</v>
      </c>
      <c r="C43" s="9" t="s">
        <v>227</v>
      </c>
      <c r="D43" s="16">
        <v>443.0265</v>
      </c>
      <c r="E43" s="9">
        <v>4</v>
      </c>
    </row>
    <row r="44" spans="2:8" x14ac:dyDescent="0.25">
      <c r="B44" s="5" t="s">
        <v>1</v>
      </c>
      <c r="C44" s="9" t="s">
        <v>228</v>
      </c>
      <c r="D44" s="16">
        <v>6969.0337499999996</v>
      </c>
      <c r="E44" s="9">
        <v>12</v>
      </c>
    </row>
    <row r="45" spans="2:8" ht="22.5" customHeight="1" x14ac:dyDescent="0.25">
      <c r="B45" s="5" t="s">
        <v>1</v>
      </c>
      <c r="C45" s="9" t="s">
        <v>229</v>
      </c>
      <c r="D45" s="16">
        <v>6017.13</v>
      </c>
      <c r="E45" s="9">
        <v>8</v>
      </c>
    </row>
    <row r="46" spans="2:8" x14ac:dyDescent="0.25">
      <c r="B46" s="5" t="s">
        <v>1</v>
      </c>
      <c r="C46" s="9" t="s">
        <v>230</v>
      </c>
      <c r="D46" s="16">
        <v>851.9174999999999</v>
      </c>
      <c r="E46" s="9">
        <v>3</v>
      </c>
    </row>
    <row r="47" spans="2:8" ht="30" x14ac:dyDescent="0.25">
      <c r="B47" s="5" t="s">
        <v>1</v>
      </c>
      <c r="C47" s="9" t="s">
        <v>231</v>
      </c>
      <c r="D47" s="16">
        <v>2298.59</v>
      </c>
      <c r="E47" s="9">
        <v>12</v>
      </c>
    </row>
    <row r="48" spans="2:8" x14ac:dyDescent="0.25">
      <c r="B48" s="5" t="s">
        <v>1</v>
      </c>
      <c r="C48" s="9" t="s">
        <v>232</v>
      </c>
      <c r="D48" s="16">
        <v>5176.08</v>
      </c>
      <c r="E48" s="9">
        <v>6</v>
      </c>
    </row>
    <row r="49" spans="2:5" x14ac:dyDescent="0.25">
      <c r="B49" s="5" t="s">
        <v>1</v>
      </c>
      <c r="C49" s="9" t="s">
        <v>233</v>
      </c>
      <c r="D49" s="16">
        <v>4422.4949999999999</v>
      </c>
      <c r="E49" s="9">
        <v>4</v>
      </c>
    </row>
    <row r="50" spans="2:5" ht="22.5" customHeight="1" x14ac:dyDescent="0.25">
      <c r="B50" s="5" t="s">
        <v>1</v>
      </c>
      <c r="C50" s="9" t="s">
        <v>234</v>
      </c>
      <c r="D50" s="16">
        <v>4479.09</v>
      </c>
      <c r="E50" s="9">
        <v>1</v>
      </c>
    </row>
    <row r="51" spans="2:5" ht="22.5" customHeight="1" x14ac:dyDescent="0.25">
      <c r="B51" s="5" t="s">
        <v>1</v>
      </c>
      <c r="C51" s="9" t="s">
        <v>235</v>
      </c>
      <c r="D51" s="16">
        <v>1342.95</v>
      </c>
      <c r="E51" s="9">
        <v>6</v>
      </c>
    </row>
    <row r="52" spans="2:5" x14ac:dyDescent="0.25">
      <c r="B52" s="5" t="s">
        <v>1</v>
      </c>
      <c r="C52" s="9" t="s">
        <v>236</v>
      </c>
      <c r="D52" s="16">
        <v>1067.7170000000001</v>
      </c>
      <c r="E52" s="9">
        <v>3</v>
      </c>
    </row>
    <row r="53" spans="2:5" ht="21.75" customHeight="1" x14ac:dyDescent="0.25">
      <c r="B53" s="5" t="s">
        <v>1</v>
      </c>
      <c r="C53" s="9" t="s">
        <v>237</v>
      </c>
      <c r="D53" s="16">
        <v>1072.7324999999998</v>
      </c>
      <c r="E53" s="9">
        <v>5</v>
      </c>
    </row>
    <row r="54" spans="2:5" x14ac:dyDescent="0.25">
      <c r="B54" s="5" t="s">
        <v>1</v>
      </c>
      <c r="C54" s="9" t="s">
        <v>238</v>
      </c>
      <c r="D54" s="16">
        <v>1395.9225000000001</v>
      </c>
      <c r="E54" s="9">
        <v>5</v>
      </c>
    </row>
    <row r="55" spans="2:5" ht="30" x14ac:dyDescent="0.25">
      <c r="B55" s="5" t="s">
        <v>1</v>
      </c>
      <c r="C55" s="9" t="s">
        <v>239</v>
      </c>
      <c r="D55" s="16">
        <v>2069.8125</v>
      </c>
      <c r="E55" s="9">
        <v>4</v>
      </c>
    </row>
    <row r="56" spans="2:5" ht="30" x14ac:dyDescent="0.25">
      <c r="B56" s="5" t="s">
        <v>1</v>
      </c>
      <c r="C56" s="9" t="s">
        <v>240</v>
      </c>
      <c r="D56" s="16">
        <v>5340.51</v>
      </c>
      <c r="E56" s="9">
        <v>4</v>
      </c>
    </row>
    <row r="57" spans="2:5" ht="30" x14ac:dyDescent="0.25">
      <c r="B57" s="5" t="s">
        <v>1</v>
      </c>
      <c r="C57" s="9" t="s">
        <v>241</v>
      </c>
      <c r="D57" s="16">
        <v>3480.9599999999996</v>
      </c>
      <c r="E57" s="9">
        <v>5</v>
      </c>
    </row>
    <row r="58" spans="2:5" ht="30" x14ac:dyDescent="0.25">
      <c r="B58" s="5" t="s">
        <v>1</v>
      </c>
      <c r="C58" s="9" t="s">
        <v>242</v>
      </c>
      <c r="D58" s="16">
        <v>3554.4599999999996</v>
      </c>
      <c r="E58" s="9">
        <v>7</v>
      </c>
    </row>
    <row r="59" spans="2:5" ht="30" x14ac:dyDescent="0.25">
      <c r="B59" s="5" t="s">
        <v>1</v>
      </c>
      <c r="C59" s="9" t="s">
        <v>243</v>
      </c>
      <c r="D59" s="16">
        <v>446.25</v>
      </c>
      <c r="E59" s="9">
        <v>2</v>
      </c>
    </row>
    <row r="60" spans="2:5" ht="30" x14ac:dyDescent="0.25">
      <c r="B60" s="5" t="s">
        <v>1</v>
      </c>
      <c r="C60" s="9" t="s">
        <v>244</v>
      </c>
      <c r="D60" s="16">
        <v>1145.8125</v>
      </c>
      <c r="E60" s="9">
        <v>1</v>
      </c>
    </row>
    <row r="61" spans="2:5" ht="30" x14ac:dyDescent="0.25">
      <c r="B61" s="5" t="s">
        <v>1</v>
      </c>
      <c r="C61" s="9" t="s">
        <v>245</v>
      </c>
      <c r="D61" s="16">
        <v>491.589</v>
      </c>
      <c r="E61" s="9">
        <v>4</v>
      </c>
    </row>
    <row r="62" spans="2:5" ht="30" x14ac:dyDescent="0.25">
      <c r="B62" s="5" t="s">
        <v>1</v>
      </c>
      <c r="C62" s="9" t="s">
        <v>246</v>
      </c>
      <c r="D62" s="16">
        <v>477.75</v>
      </c>
      <c r="E62" s="9">
        <v>2</v>
      </c>
    </row>
    <row r="63" spans="2:5" ht="30" x14ac:dyDescent="0.25">
      <c r="B63" s="5" t="s">
        <v>1</v>
      </c>
      <c r="C63" s="9" t="s">
        <v>247</v>
      </c>
      <c r="D63" s="16">
        <v>876.09899999999993</v>
      </c>
      <c r="E63" s="9">
        <v>6</v>
      </c>
    </row>
    <row r="64" spans="2:5" ht="21" customHeight="1" x14ac:dyDescent="0.25">
      <c r="B64" s="33" t="s">
        <v>6</v>
      </c>
      <c r="C64" s="32"/>
      <c r="D64" s="41">
        <f>SUM(D41:D63)</f>
        <v>56862.396499999995</v>
      </c>
      <c r="E64" s="34">
        <f>SUM(E41:E63)</f>
        <v>112</v>
      </c>
    </row>
    <row r="65" spans="2:5" ht="18.75" customHeight="1" x14ac:dyDescent="0.25">
      <c r="B65" s="5" t="s">
        <v>2</v>
      </c>
      <c r="C65" s="14"/>
      <c r="D65" s="16">
        <v>0</v>
      </c>
      <c r="E65" s="10">
        <v>0</v>
      </c>
    </row>
    <row r="66" spans="2:5" ht="15.75" x14ac:dyDescent="0.25">
      <c r="B66" s="33" t="s">
        <v>6</v>
      </c>
      <c r="C66" s="32"/>
      <c r="D66" s="43">
        <v>0</v>
      </c>
      <c r="E66" s="34">
        <v>0</v>
      </c>
    </row>
    <row r="67" spans="2:5" ht="23.25" customHeight="1" x14ac:dyDescent="0.25">
      <c r="B67" s="5" t="s">
        <v>3</v>
      </c>
      <c r="C67" s="14" t="s">
        <v>34</v>
      </c>
      <c r="D67" s="16">
        <v>55.002000000000002</v>
      </c>
      <c r="E67" s="10">
        <v>1</v>
      </c>
    </row>
    <row r="68" spans="2:5" ht="23.25" customHeight="1" x14ac:dyDescent="0.25">
      <c r="B68" s="5" t="s">
        <v>3</v>
      </c>
      <c r="C68" s="14" t="s">
        <v>34</v>
      </c>
      <c r="D68" s="16">
        <v>55.002000000000002</v>
      </c>
      <c r="E68" s="10">
        <v>1</v>
      </c>
    </row>
    <row r="69" spans="2:5" ht="23.25" customHeight="1" x14ac:dyDescent="0.25">
      <c r="B69" s="5" t="s">
        <v>3</v>
      </c>
      <c r="C69" s="14" t="s">
        <v>34</v>
      </c>
      <c r="D69" s="16">
        <v>55.002000000000002</v>
      </c>
      <c r="E69" s="10">
        <v>1</v>
      </c>
    </row>
    <row r="70" spans="2:5" ht="23.25" customHeight="1" x14ac:dyDescent="0.25">
      <c r="B70" s="5" t="s">
        <v>3</v>
      </c>
      <c r="C70" s="14" t="s">
        <v>34</v>
      </c>
      <c r="D70" s="16">
        <v>55.002000000000002</v>
      </c>
      <c r="E70" s="10">
        <v>1</v>
      </c>
    </row>
    <row r="71" spans="2:5" ht="23.25" customHeight="1" x14ac:dyDescent="0.25">
      <c r="B71" s="5" t="s">
        <v>3</v>
      </c>
      <c r="C71" s="14" t="s">
        <v>34</v>
      </c>
      <c r="D71" s="16">
        <v>55.002000000000002</v>
      </c>
      <c r="E71" s="10">
        <v>1</v>
      </c>
    </row>
    <row r="72" spans="2:5" ht="23.25" customHeight="1" x14ac:dyDescent="0.25">
      <c r="B72" s="5" t="s">
        <v>3</v>
      </c>
      <c r="C72" s="14" t="s">
        <v>34</v>
      </c>
      <c r="D72" s="16">
        <v>59.533999999999999</v>
      </c>
      <c r="E72" s="10">
        <v>1</v>
      </c>
    </row>
    <row r="73" spans="2:5" ht="23.25" customHeight="1" x14ac:dyDescent="0.25">
      <c r="B73" s="5" t="s">
        <v>3</v>
      </c>
      <c r="C73" s="14" t="s">
        <v>34</v>
      </c>
      <c r="D73" s="16">
        <v>59.533999999999999</v>
      </c>
      <c r="E73" s="10">
        <v>1</v>
      </c>
    </row>
    <row r="74" spans="2:5" ht="23.25" customHeight="1" x14ac:dyDescent="0.25">
      <c r="B74" s="5" t="s">
        <v>3</v>
      </c>
      <c r="C74" s="14" t="s">
        <v>34</v>
      </c>
      <c r="D74" s="16">
        <v>54.075000000000003</v>
      </c>
      <c r="E74" s="10">
        <v>1</v>
      </c>
    </row>
    <row r="75" spans="2:5" ht="23.25" customHeight="1" x14ac:dyDescent="0.25">
      <c r="B75" s="5" t="s">
        <v>3</v>
      </c>
      <c r="C75" s="14" t="s">
        <v>34</v>
      </c>
      <c r="D75" s="16">
        <v>54.075000000000003</v>
      </c>
      <c r="E75" s="10">
        <v>1</v>
      </c>
    </row>
    <row r="76" spans="2:5" ht="23.25" customHeight="1" x14ac:dyDescent="0.25">
      <c r="B76" s="5" t="s">
        <v>3</v>
      </c>
      <c r="C76" s="14" t="s">
        <v>34</v>
      </c>
      <c r="D76" s="16">
        <v>54.075000000000003</v>
      </c>
      <c r="E76" s="10">
        <v>1</v>
      </c>
    </row>
    <row r="77" spans="2:5" ht="23.25" customHeight="1" x14ac:dyDescent="0.25">
      <c r="B77" s="5" t="s">
        <v>3</v>
      </c>
      <c r="C77" s="14" t="s">
        <v>34</v>
      </c>
      <c r="D77" s="16">
        <v>54.075000000000003</v>
      </c>
      <c r="E77" s="10">
        <v>1</v>
      </c>
    </row>
    <row r="78" spans="2:5" ht="23.25" customHeight="1" x14ac:dyDescent="0.25">
      <c r="B78" s="5" t="s">
        <v>3</v>
      </c>
      <c r="C78" s="14" t="s">
        <v>34</v>
      </c>
      <c r="D78" s="16">
        <v>54.075000000000003</v>
      </c>
      <c r="E78" s="10">
        <v>1</v>
      </c>
    </row>
    <row r="79" spans="2:5" ht="23.25" customHeight="1" x14ac:dyDescent="0.25">
      <c r="B79" s="5" t="s">
        <v>3</v>
      </c>
      <c r="C79" s="14" t="s">
        <v>34</v>
      </c>
      <c r="D79" s="16">
        <v>56.546999999999997</v>
      </c>
      <c r="E79" s="10">
        <v>1</v>
      </c>
    </row>
    <row r="80" spans="2:5" ht="23.25" customHeight="1" x14ac:dyDescent="0.25">
      <c r="B80" s="5" t="s">
        <v>3</v>
      </c>
      <c r="C80" s="14" t="s">
        <v>34</v>
      </c>
      <c r="D80" s="16">
        <v>55.620000000000005</v>
      </c>
      <c r="E80" s="10">
        <v>1</v>
      </c>
    </row>
    <row r="81" spans="2:5" ht="23.25" customHeight="1" x14ac:dyDescent="0.25">
      <c r="B81" s="5" t="s">
        <v>3</v>
      </c>
      <c r="C81" s="14" t="s">
        <v>34</v>
      </c>
      <c r="D81" s="16">
        <v>55.620000000000005</v>
      </c>
      <c r="E81" s="10">
        <v>1</v>
      </c>
    </row>
    <row r="82" spans="2:5" ht="23.25" customHeight="1" x14ac:dyDescent="0.25">
      <c r="B82" s="5" t="s">
        <v>3</v>
      </c>
      <c r="C82" s="14" t="s">
        <v>34</v>
      </c>
      <c r="D82" s="16">
        <v>42.333000000000006</v>
      </c>
      <c r="E82" s="10">
        <v>1</v>
      </c>
    </row>
    <row r="83" spans="2:5" ht="23.25" customHeight="1" x14ac:dyDescent="0.25">
      <c r="B83" s="5" t="s">
        <v>3</v>
      </c>
      <c r="C83" s="14" t="s">
        <v>34</v>
      </c>
      <c r="D83" s="16">
        <v>60.924500000000002</v>
      </c>
      <c r="E83" s="10">
        <v>1</v>
      </c>
    </row>
    <row r="84" spans="2:5" ht="23.25" customHeight="1" x14ac:dyDescent="0.25">
      <c r="B84" s="5" t="s">
        <v>3</v>
      </c>
      <c r="C84" s="14" t="s">
        <v>34</v>
      </c>
      <c r="D84" s="16">
        <v>53.251000000000005</v>
      </c>
      <c r="E84" s="10">
        <v>1</v>
      </c>
    </row>
    <row r="85" spans="2:5" ht="23.25" customHeight="1" x14ac:dyDescent="0.25">
      <c r="B85" s="5" t="s">
        <v>3</v>
      </c>
      <c r="C85" s="14" t="s">
        <v>34</v>
      </c>
      <c r="D85" s="16">
        <v>56.804499999999997</v>
      </c>
      <c r="E85" s="10">
        <v>1</v>
      </c>
    </row>
    <row r="86" spans="2:5" ht="23.25" customHeight="1" x14ac:dyDescent="0.25">
      <c r="B86" s="5" t="s">
        <v>3</v>
      </c>
      <c r="C86" s="14" t="s">
        <v>34</v>
      </c>
      <c r="D86" s="16">
        <v>57.783000000000001</v>
      </c>
      <c r="E86" s="10">
        <v>1</v>
      </c>
    </row>
    <row r="87" spans="2:5" ht="23.25" customHeight="1" x14ac:dyDescent="0.25">
      <c r="B87" s="5" t="s">
        <v>3</v>
      </c>
      <c r="C87" s="14" t="s">
        <v>34</v>
      </c>
      <c r="D87" s="16">
        <v>57.473999999999997</v>
      </c>
      <c r="E87" s="10">
        <v>1</v>
      </c>
    </row>
    <row r="88" spans="2:5" ht="23.25" customHeight="1" x14ac:dyDescent="0.25">
      <c r="B88" s="5" t="s">
        <v>3</v>
      </c>
      <c r="C88" s="14" t="s">
        <v>34</v>
      </c>
      <c r="D88" s="16">
        <v>56.031999999999996</v>
      </c>
      <c r="E88" s="10">
        <v>1</v>
      </c>
    </row>
    <row r="89" spans="2:5" ht="23.25" customHeight="1" x14ac:dyDescent="0.25">
      <c r="B89" s="5" t="s">
        <v>3</v>
      </c>
      <c r="C89" s="14" t="s">
        <v>34</v>
      </c>
      <c r="D89" s="16">
        <v>52.221000000000004</v>
      </c>
      <c r="E89" s="10">
        <v>1</v>
      </c>
    </row>
    <row r="90" spans="2:5" ht="23.25" customHeight="1" x14ac:dyDescent="0.25">
      <c r="B90" s="5" t="s">
        <v>3</v>
      </c>
      <c r="C90" s="14" t="s">
        <v>34</v>
      </c>
      <c r="D90" s="16">
        <v>44.1355</v>
      </c>
      <c r="E90" s="10">
        <v>1</v>
      </c>
    </row>
    <row r="91" spans="2:5" ht="23.25" customHeight="1" x14ac:dyDescent="0.25">
      <c r="B91" s="5" t="s">
        <v>3</v>
      </c>
      <c r="C91" s="14" t="s">
        <v>34</v>
      </c>
      <c r="D91" s="16">
        <v>54.693000000000005</v>
      </c>
      <c r="E91" s="10">
        <v>1</v>
      </c>
    </row>
    <row r="92" spans="2:5" ht="23.25" customHeight="1" x14ac:dyDescent="0.25">
      <c r="B92" s="5" t="s">
        <v>3</v>
      </c>
      <c r="C92" s="14" t="s">
        <v>34</v>
      </c>
      <c r="D92" s="16">
        <v>54.693000000000005</v>
      </c>
      <c r="E92" s="10">
        <v>1</v>
      </c>
    </row>
    <row r="93" spans="2:5" ht="23.25" customHeight="1" x14ac:dyDescent="0.25">
      <c r="B93" s="5" t="s">
        <v>3</v>
      </c>
      <c r="C93" s="14" t="s">
        <v>34</v>
      </c>
      <c r="D93" s="16">
        <v>54.693000000000005</v>
      </c>
      <c r="E93" s="10">
        <v>1</v>
      </c>
    </row>
    <row r="94" spans="2:5" ht="23.25" customHeight="1" x14ac:dyDescent="0.25">
      <c r="B94" s="5" t="s">
        <v>3</v>
      </c>
      <c r="C94" s="14" t="s">
        <v>34</v>
      </c>
      <c r="D94" s="16">
        <v>54.693000000000005</v>
      </c>
      <c r="E94" s="10">
        <v>1</v>
      </c>
    </row>
    <row r="95" spans="2:5" ht="23.25" customHeight="1" x14ac:dyDescent="0.25">
      <c r="B95" s="5" t="s">
        <v>3</v>
      </c>
      <c r="C95" s="14" t="s">
        <v>34</v>
      </c>
      <c r="D95" s="16">
        <v>54.693000000000005</v>
      </c>
      <c r="E95" s="10">
        <v>1</v>
      </c>
    </row>
    <row r="96" spans="2:5" ht="23.25" customHeight="1" x14ac:dyDescent="0.25">
      <c r="B96" s="5" t="s">
        <v>3</v>
      </c>
      <c r="C96" s="14" t="s">
        <v>34</v>
      </c>
      <c r="D96" s="16">
        <v>54.693000000000005</v>
      </c>
      <c r="E96" s="10">
        <v>1</v>
      </c>
    </row>
    <row r="97" spans="2:5" ht="18.75" customHeight="1" x14ac:dyDescent="0.25">
      <c r="B97" s="33" t="s">
        <v>6</v>
      </c>
      <c r="C97" s="32"/>
      <c r="D97" s="41">
        <f>SUM(D67:D96)</f>
        <v>1641.3564999999999</v>
      </c>
      <c r="E97" s="34">
        <f>SUM(E67:E96)</f>
        <v>30</v>
      </c>
    </row>
    <row r="98" spans="2:5" x14ac:dyDescent="0.25">
      <c r="B98" s="3" t="s">
        <v>10</v>
      </c>
      <c r="C98" s="7" t="s">
        <v>35</v>
      </c>
      <c r="D98" s="79">
        <v>0</v>
      </c>
      <c r="E98" s="10">
        <v>0</v>
      </c>
    </row>
    <row r="99" spans="2:5" ht="15.75" x14ac:dyDescent="0.25">
      <c r="B99" s="33" t="s">
        <v>6</v>
      </c>
      <c r="C99" s="32"/>
      <c r="D99" s="43">
        <v>0</v>
      </c>
      <c r="E99" s="34">
        <v>0</v>
      </c>
    </row>
    <row r="100" spans="2:5" ht="45" x14ac:dyDescent="0.25">
      <c r="B100" s="76" t="s">
        <v>4</v>
      </c>
      <c r="C100" s="14" t="s">
        <v>36</v>
      </c>
      <c r="D100" s="79">
        <f>(10775.53*22/100)+10775.53</f>
        <v>13146.1466</v>
      </c>
      <c r="E100" s="10">
        <v>1</v>
      </c>
    </row>
    <row r="101" spans="2:5" ht="45" x14ac:dyDescent="0.25">
      <c r="B101" s="76" t="s">
        <v>4</v>
      </c>
      <c r="C101" s="14" t="s">
        <v>37</v>
      </c>
      <c r="D101" s="79">
        <v>5100</v>
      </c>
      <c r="E101" s="10">
        <v>1</v>
      </c>
    </row>
    <row r="102" spans="2:5" ht="30" x14ac:dyDescent="0.25">
      <c r="B102" s="76" t="s">
        <v>4</v>
      </c>
      <c r="C102" s="14" t="s">
        <v>38</v>
      </c>
      <c r="D102" s="79">
        <f>(7537.52*22/100)+7537.52</f>
        <v>9195.7744000000002</v>
      </c>
      <c r="E102" s="10">
        <v>1</v>
      </c>
    </row>
    <row r="103" spans="2:5" ht="45" x14ac:dyDescent="0.25">
      <c r="B103" s="76" t="s">
        <v>4</v>
      </c>
      <c r="C103" s="14" t="s">
        <v>282</v>
      </c>
      <c r="D103" s="84">
        <v>0</v>
      </c>
      <c r="E103" s="10">
        <v>1</v>
      </c>
    </row>
    <row r="104" spans="2:5" ht="75" x14ac:dyDescent="0.25">
      <c r="B104" s="76" t="s">
        <v>4</v>
      </c>
      <c r="C104" s="14" t="s">
        <v>283</v>
      </c>
      <c r="D104" s="85">
        <v>0</v>
      </c>
      <c r="E104" s="10">
        <v>1</v>
      </c>
    </row>
    <row r="105" spans="2:5" ht="15.75" x14ac:dyDescent="0.25">
      <c r="B105" s="33" t="s">
        <v>6</v>
      </c>
      <c r="C105" s="32"/>
      <c r="D105" s="43">
        <f>SUM(D100:D102)</f>
        <v>27441.921000000002</v>
      </c>
      <c r="E105" s="34">
        <v>5</v>
      </c>
    </row>
    <row r="106" spans="2:5" ht="30.75" x14ac:dyDescent="0.25">
      <c r="B106" s="4" t="s">
        <v>217</v>
      </c>
      <c r="C106" s="56"/>
      <c r="D106" s="43">
        <v>85945.68</v>
      </c>
      <c r="E106" s="34">
        <v>145</v>
      </c>
    </row>
    <row r="107" spans="2:5" ht="21" x14ac:dyDescent="0.25">
      <c r="B107" s="107" t="s">
        <v>68</v>
      </c>
      <c r="C107" s="107"/>
      <c r="D107" s="107"/>
      <c r="E107" s="107"/>
    </row>
    <row r="108" spans="2:5" ht="45" x14ac:dyDescent="0.25">
      <c r="B108" s="37"/>
      <c r="C108" s="25" t="s">
        <v>11</v>
      </c>
      <c r="D108" s="78" t="s">
        <v>5</v>
      </c>
      <c r="E108" s="88" t="s">
        <v>0</v>
      </c>
    </row>
    <row r="109" spans="2:5" ht="30" x14ac:dyDescent="0.25">
      <c r="B109" s="5" t="s">
        <v>1</v>
      </c>
      <c r="C109" s="14" t="s">
        <v>43</v>
      </c>
      <c r="D109" s="16">
        <v>878.89</v>
      </c>
      <c r="E109" s="10">
        <v>6</v>
      </c>
    </row>
    <row r="110" spans="2:5" ht="30" x14ac:dyDescent="0.25">
      <c r="B110" s="5" t="s">
        <v>1</v>
      </c>
      <c r="C110" s="14" t="s">
        <v>44</v>
      </c>
      <c r="D110" s="16">
        <v>254.69</v>
      </c>
      <c r="E110" s="10">
        <v>3</v>
      </c>
    </row>
    <row r="111" spans="2:5" ht="30" x14ac:dyDescent="0.25">
      <c r="B111" s="5" t="s">
        <v>1</v>
      </c>
      <c r="C111" s="57" t="s">
        <v>45</v>
      </c>
      <c r="D111" s="16">
        <v>770.04</v>
      </c>
      <c r="E111" s="10">
        <v>8</v>
      </c>
    </row>
    <row r="112" spans="2:5" ht="30" x14ac:dyDescent="0.25">
      <c r="B112" s="5" t="s">
        <v>1</v>
      </c>
      <c r="C112" s="14" t="s">
        <v>46</v>
      </c>
      <c r="D112" s="16">
        <v>266.45</v>
      </c>
      <c r="E112" s="10">
        <v>3</v>
      </c>
    </row>
    <row r="113" spans="2:5" ht="30" x14ac:dyDescent="0.25">
      <c r="B113" s="5" t="s">
        <v>1</v>
      </c>
      <c r="C113" s="14" t="s">
        <v>47</v>
      </c>
      <c r="D113" s="16">
        <v>560.78</v>
      </c>
      <c r="E113" s="10">
        <v>6</v>
      </c>
    </row>
    <row r="114" spans="2:5" ht="30" x14ac:dyDescent="0.25">
      <c r="B114" s="5" t="s">
        <v>1</v>
      </c>
      <c r="C114" s="57" t="s">
        <v>48</v>
      </c>
      <c r="D114" s="16">
        <v>180.6</v>
      </c>
      <c r="E114" s="10">
        <v>3</v>
      </c>
    </row>
    <row r="115" spans="2:5" ht="30" x14ac:dyDescent="0.25">
      <c r="B115" s="5" t="s">
        <v>1</v>
      </c>
      <c r="C115" s="14" t="s">
        <v>49</v>
      </c>
      <c r="D115" s="16">
        <v>1407</v>
      </c>
      <c r="E115" s="10">
        <v>15</v>
      </c>
    </row>
    <row r="116" spans="2:5" ht="30" x14ac:dyDescent="0.25">
      <c r="B116" s="5" t="s">
        <v>1</v>
      </c>
      <c r="C116" s="57" t="s">
        <v>50</v>
      </c>
      <c r="D116" s="16">
        <v>1801.28</v>
      </c>
      <c r="E116" s="10">
        <v>14</v>
      </c>
    </row>
    <row r="117" spans="2:5" ht="30" x14ac:dyDescent="0.25">
      <c r="B117" s="5" t="s">
        <v>1</v>
      </c>
      <c r="C117" s="14" t="s">
        <v>51</v>
      </c>
      <c r="D117" s="16">
        <v>249.6</v>
      </c>
      <c r="E117" s="10">
        <v>3</v>
      </c>
    </row>
    <row r="118" spans="2:5" ht="30" x14ac:dyDescent="0.25">
      <c r="B118" s="5" t="s">
        <v>1</v>
      </c>
      <c r="C118" s="14" t="s">
        <v>52</v>
      </c>
      <c r="D118" s="16">
        <v>2186.7399999999998</v>
      </c>
      <c r="E118" s="10">
        <v>11</v>
      </c>
    </row>
    <row r="119" spans="2:5" ht="30" x14ac:dyDescent="0.25">
      <c r="B119" s="5" t="s">
        <v>1</v>
      </c>
      <c r="C119" s="14" t="s">
        <v>53</v>
      </c>
      <c r="D119" s="16">
        <v>2561.61</v>
      </c>
      <c r="E119" s="10">
        <v>11</v>
      </c>
    </row>
    <row r="120" spans="2:5" ht="30" x14ac:dyDescent="0.25">
      <c r="B120" s="5" t="s">
        <v>1</v>
      </c>
      <c r="C120" s="14" t="s">
        <v>54</v>
      </c>
      <c r="D120" s="16">
        <v>1606.7</v>
      </c>
      <c r="E120" s="10">
        <v>6</v>
      </c>
    </row>
    <row r="121" spans="2:5" ht="30" x14ac:dyDescent="0.25">
      <c r="B121" s="5" t="s">
        <v>1</v>
      </c>
      <c r="C121" s="14" t="s">
        <v>55</v>
      </c>
      <c r="D121" s="16">
        <v>744.2</v>
      </c>
      <c r="E121" s="10">
        <v>6</v>
      </c>
    </row>
    <row r="122" spans="2:5" ht="30" x14ac:dyDescent="0.25">
      <c r="B122" s="5" t="s">
        <v>1</v>
      </c>
      <c r="C122" s="14" t="s">
        <v>56</v>
      </c>
      <c r="D122" s="16">
        <v>576.42999999999995</v>
      </c>
      <c r="E122" s="10">
        <v>3</v>
      </c>
    </row>
    <row r="123" spans="2:5" ht="30" x14ac:dyDescent="0.25">
      <c r="B123" s="5" t="s">
        <v>1</v>
      </c>
      <c r="C123" s="14" t="s">
        <v>57</v>
      </c>
      <c r="D123" s="16">
        <v>1318.58</v>
      </c>
      <c r="E123" s="10">
        <v>6</v>
      </c>
    </row>
    <row r="124" spans="2:5" ht="30" x14ac:dyDescent="0.25">
      <c r="B124" s="5" t="s">
        <v>1</v>
      </c>
      <c r="C124" s="14" t="s">
        <v>58</v>
      </c>
      <c r="D124" s="16">
        <v>334.8</v>
      </c>
      <c r="E124" s="10">
        <v>4</v>
      </c>
    </row>
    <row r="125" spans="2:5" ht="30" x14ac:dyDescent="0.25">
      <c r="B125" s="5" t="s">
        <v>1</v>
      </c>
      <c r="C125" s="14" t="s">
        <v>59</v>
      </c>
      <c r="D125" s="16">
        <v>3450.85</v>
      </c>
      <c r="E125" s="10">
        <v>3</v>
      </c>
    </row>
    <row r="126" spans="2:5" ht="30" x14ac:dyDescent="0.25">
      <c r="B126" s="5" t="s">
        <v>1</v>
      </c>
      <c r="C126" s="14" t="s">
        <v>60</v>
      </c>
      <c r="D126" s="16">
        <v>2834.73</v>
      </c>
      <c r="E126" s="10">
        <v>8</v>
      </c>
    </row>
    <row r="127" spans="2:5" ht="30" x14ac:dyDescent="0.25">
      <c r="B127" s="5" t="s">
        <v>1</v>
      </c>
      <c r="C127" s="14" t="s">
        <v>61</v>
      </c>
      <c r="D127" s="16">
        <v>82.74</v>
      </c>
      <c r="E127" s="10">
        <v>1</v>
      </c>
    </row>
    <row r="128" spans="2:5" ht="21.75" customHeight="1" x14ac:dyDescent="0.25">
      <c r="B128" s="33" t="s">
        <v>6</v>
      </c>
      <c r="C128" s="32"/>
      <c r="D128" s="43">
        <f>SUM(D109:D127)</f>
        <v>22066.710000000003</v>
      </c>
      <c r="E128" s="34">
        <f>SUM(E109:E127)</f>
        <v>120</v>
      </c>
    </row>
    <row r="129" spans="2:5" ht="30" x14ac:dyDescent="0.25">
      <c r="B129" s="5" t="s">
        <v>2</v>
      </c>
      <c r="C129" s="14" t="s">
        <v>62</v>
      </c>
      <c r="D129" s="79">
        <v>340.92</v>
      </c>
      <c r="E129" s="10">
        <v>2</v>
      </c>
    </row>
    <row r="130" spans="2:5" ht="30" x14ac:dyDescent="0.25">
      <c r="B130" s="5" t="s">
        <v>2</v>
      </c>
      <c r="C130" s="14" t="s">
        <v>63</v>
      </c>
      <c r="D130" s="79">
        <v>4339.49</v>
      </c>
      <c r="E130" s="10">
        <v>11</v>
      </c>
    </row>
    <row r="131" spans="2:5" ht="39.75" customHeight="1" x14ac:dyDescent="0.25">
      <c r="B131" s="5" t="s">
        <v>2</v>
      </c>
      <c r="C131" s="14" t="s">
        <v>64</v>
      </c>
      <c r="D131" s="79">
        <v>307.60000000000002</v>
      </c>
      <c r="E131" s="10">
        <v>2</v>
      </c>
    </row>
    <row r="132" spans="2:5" ht="15.75" x14ac:dyDescent="0.25">
      <c r="B132" s="33" t="s">
        <v>6</v>
      </c>
      <c r="C132" s="32"/>
      <c r="D132" s="43">
        <f>SUM(D129:D131)</f>
        <v>4988.01</v>
      </c>
      <c r="E132" s="34">
        <f>SUM(E129:E131)</f>
        <v>15</v>
      </c>
    </row>
    <row r="133" spans="2:5" x14ac:dyDescent="0.25">
      <c r="B133" s="5" t="s">
        <v>3</v>
      </c>
      <c r="C133" s="58" t="s">
        <v>65</v>
      </c>
      <c r="D133" s="80">
        <v>5021.04</v>
      </c>
      <c r="E133" s="10">
        <v>110</v>
      </c>
    </row>
    <row r="134" spans="2:5" ht="15.75" x14ac:dyDescent="0.25">
      <c r="B134" s="33" t="s">
        <v>6</v>
      </c>
      <c r="C134" s="30"/>
      <c r="D134" s="43">
        <v>5021.04</v>
      </c>
      <c r="E134" s="34">
        <v>110</v>
      </c>
    </row>
    <row r="135" spans="2:5" ht="30" x14ac:dyDescent="0.25">
      <c r="B135" s="3" t="s">
        <v>10</v>
      </c>
      <c r="C135" s="58" t="s">
        <v>66</v>
      </c>
      <c r="D135" s="80">
        <v>1413.51</v>
      </c>
      <c r="E135" s="10">
        <v>1</v>
      </c>
    </row>
    <row r="136" spans="2:5" ht="15.75" x14ac:dyDescent="0.25">
      <c r="B136" s="33" t="s">
        <v>6</v>
      </c>
      <c r="C136" s="32"/>
      <c r="D136" s="43">
        <v>1413.51</v>
      </c>
      <c r="E136" s="34">
        <v>1</v>
      </c>
    </row>
    <row r="137" spans="2:5" ht="19.5" customHeight="1" x14ac:dyDescent="0.25">
      <c r="B137" s="6" t="s">
        <v>4</v>
      </c>
      <c r="C137" s="59" t="s">
        <v>67</v>
      </c>
      <c r="D137" s="91">
        <v>9886.41</v>
      </c>
      <c r="E137" s="92">
        <v>1</v>
      </c>
    </row>
    <row r="138" spans="2:5" ht="15.75" x14ac:dyDescent="0.25">
      <c r="B138" s="33" t="s">
        <v>6</v>
      </c>
      <c r="C138" s="32"/>
      <c r="D138" s="43">
        <v>9886.41</v>
      </c>
      <c r="E138" s="34">
        <v>1</v>
      </c>
    </row>
    <row r="139" spans="2:5" ht="30.75" x14ac:dyDescent="0.25">
      <c r="B139" s="4" t="s">
        <v>217</v>
      </c>
      <c r="C139" s="56"/>
      <c r="D139" s="43">
        <f>D138+D134+D128+D132+D136</f>
        <v>43375.680000000008</v>
      </c>
      <c r="E139" s="34">
        <f>SUM(E128,E132,E134,E136,E138)</f>
        <v>247</v>
      </c>
    </row>
    <row r="140" spans="2:5" ht="21" x14ac:dyDescent="0.25">
      <c r="B140" s="107" t="s">
        <v>69</v>
      </c>
      <c r="C140" s="107"/>
      <c r="D140" s="107"/>
      <c r="E140" s="107"/>
    </row>
    <row r="141" spans="2:5" ht="45.75" customHeight="1" x14ac:dyDescent="0.25">
      <c r="B141" s="37"/>
      <c r="C141" s="25" t="s">
        <v>11</v>
      </c>
      <c r="D141" s="78" t="s">
        <v>284</v>
      </c>
      <c r="E141" s="88" t="s">
        <v>0</v>
      </c>
    </row>
    <row r="142" spans="2:5" ht="17.25" customHeight="1" x14ac:dyDescent="0.25">
      <c r="B142" s="5" t="s">
        <v>1</v>
      </c>
      <c r="C142" s="15">
        <v>0</v>
      </c>
      <c r="D142" s="16">
        <v>0</v>
      </c>
      <c r="E142" s="10">
        <v>0</v>
      </c>
    </row>
    <row r="143" spans="2:5" ht="21.75" customHeight="1" x14ac:dyDescent="0.25">
      <c r="B143" s="33" t="s">
        <v>6</v>
      </c>
      <c r="C143" s="32">
        <v>0</v>
      </c>
      <c r="D143" s="43">
        <v>0</v>
      </c>
      <c r="E143" s="34">
        <v>0</v>
      </c>
    </row>
    <row r="144" spans="2:5" ht="27.75" customHeight="1" x14ac:dyDescent="0.25">
      <c r="B144" s="87" t="s">
        <v>2</v>
      </c>
      <c r="C144" s="14" t="s">
        <v>248</v>
      </c>
      <c r="D144" s="91">
        <v>25</v>
      </c>
      <c r="E144" s="92">
        <v>2</v>
      </c>
    </row>
    <row r="145" spans="2:5" ht="27.75" customHeight="1" x14ac:dyDescent="0.25">
      <c r="B145" s="87" t="s">
        <v>2</v>
      </c>
      <c r="C145" s="14" t="s">
        <v>70</v>
      </c>
      <c r="D145" s="91">
        <v>61.16</v>
      </c>
      <c r="E145" s="92">
        <v>2</v>
      </c>
    </row>
    <row r="146" spans="2:5" ht="18.75" customHeight="1" x14ac:dyDescent="0.25">
      <c r="B146" s="33" t="s">
        <v>6</v>
      </c>
      <c r="C146" s="32"/>
      <c r="D146" s="43">
        <v>86.16</v>
      </c>
      <c r="E146" s="34">
        <v>4</v>
      </c>
    </row>
    <row r="147" spans="2:5" ht="19.5" customHeight="1" x14ac:dyDescent="0.25">
      <c r="B147" s="5" t="s">
        <v>3</v>
      </c>
      <c r="C147" s="14"/>
      <c r="D147" s="79"/>
      <c r="E147" s="10"/>
    </row>
    <row r="148" spans="2:5" ht="22.5" customHeight="1" x14ac:dyDescent="0.25">
      <c r="B148" s="33" t="s">
        <v>6</v>
      </c>
      <c r="C148" s="32"/>
      <c r="D148" s="43"/>
      <c r="E148" s="34">
        <v>0</v>
      </c>
    </row>
    <row r="149" spans="2:5" ht="21.75" customHeight="1" x14ac:dyDescent="0.25">
      <c r="B149" s="3" t="s">
        <v>10</v>
      </c>
      <c r="C149" s="60"/>
      <c r="D149" s="79"/>
      <c r="E149" s="10"/>
    </row>
    <row r="150" spans="2:5" ht="20.25" customHeight="1" x14ac:dyDescent="0.25">
      <c r="B150" s="33" t="s">
        <v>6</v>
      </c>
      <c r="C150" s="32"/>
      <c r="D150" s="43"/>
      <c r="E150" s="34">
        <v>0</v>
      </c>
    </row>
    <row r="151" spans="2:5" ht="23.25" customHeight="1" x14ac:dyDescent="0.25">
      <c r="B151" s="6" t="s">
        <v>4</v>
      </c>
      <c r="C151" s="21" t="s">
        <v>71</v>
      </c>
      <c r="D151" s="91">
        <v>1667</v>
      </c>
      <c r="E151" s="92">
        <v>1</v>
      </c>
    </row>
    <row r="152" spans="2:5" ht="21.75" customHeight="1" x14ac:dyDescent="0.25">
      <c r="B152" s="33" t="s">
        <v>6</v>
      </c>
      <c r="C152" s="32"/>
      <c r="D152" s="43">
        <v>1667</v>
      </c>
      <c r="E152" s="34">
        <v>1</v>
      </c>
    </row>
    <row r="153" spans="2:5" ht="37.5" customHeight="1" x14ac:dyDescent="0.25">
      <c r="B153" s="4" t="s">
        <v>217</v>
      </c>
      <c r="C153" s="45"/>
      <c r="D153" s="43">
        <v>1753.16</v>
      </c>
      <c r="E153" s="34">
        <v>5</v>
      </c>
    </row>
    <row r="154" spans="2:5" ht="21" x14ac:dyDescent="0.25">
      <c r="B154" s="107" t="s">
        <v>105</v>
      </c>
      <c r="C154" s="107"/>
      <c r="D154" s="107"/>
      <c r="E154" s="107"/>
    </row>
    <row r="155" spans="2:5" ht="45" x14ac:dyDescent="0.25">
      <c r="B155" s="37"/>
      <c r="C155" s="25" t="s">
        <v>11</v>
      </c>
      <c r="D155" s="78" t="s">
        <v>5</v>
      </c>
      <c r="E155" s="88" t="s">
        <v>0</v>
      </c>
    </row>
    <row r="156" spans="2:5" ht="25.5" x14ac:dyDescent="0.25">
      <c r="B156" s="39" t="s">
        <v>7</v>
      </c>
      <c r="C156" s="61" t="s">
        <v>72</v>
      </c>
      <c r="D156" s="16">
        <v>216</v>
      </c>
      <c r="E156" s="117"/>
    </row>
    <row r="157" spans="2:5" ht="25.5" x14ac:dyDescent="0.25">
      <c r="B157" s="39" t="s">
        <v>7</v>
      </c>
      <c r="C157" s="61" t="s">
        <v>73</v>
      </c>
      <c r="D157" s="16">
        <v>509</v>
      </c>
      <c r="E157" s="118"/>
    </row>
    <row r="158" spans="2:5" x14ac:dyDescent="0.25">
      <c r="B158" s="112" t="s">
        <v>7</v>
      </c>
      <c r="C158" s="119" t="s">
        <v>74</v>
      </c>
      <c r="D158" s="17">
        <v>790</v>
      </c>
      <c r="E158" s="118"/>
    </row>
    <row r="159" spans="2:5" x14ac:dyDescent="0.25">
      <c r="B159" s="111"/>
      <c r="C159" s="119"/>
      <c r="D159" s="18">
        <v>43.93</v>
      </c>
      <c r="E159" s="118"/>
    </row>
    <row r="160" spans="2:5" ht="25.5" x14ac:dyDescent="0.25">
      <c r="B160" s="39" t="s">
        <v>7</v>
      </c>
      <c r="C160" s="61" t="s">
        <v>75</v>
      </c>
      <c r="D160" s="16">
        <v>865</v>
      </c>
      <c r="E160" s="118"/>
    </row>
    <row r="161" spans="2:5" ht="25.5" x14ac:dyDescent="0.25">
      <c r="B161" s="39" t="s">
        <v>7</v>
      </c>
      <c r="C161" s="61" t="s">
        <v>76</v>
      </c>
      <c r="D161" s="16">
        <v>1287</v>
      </c>
      <c r="E161" s="118"/>
    </row>
    <row r="162" spans="2:5" ht="19.5" customHeight="1" x14ac:dyDescent="0.25">
      <c r="B162" s="112" t="s">
        <v>7</v>
      </c>
      <c r="C162" s="119" t="s">
        <v>77</v>
      </c>
      <c r="D162" s="18">
        <v>483</v>
      </c>
      <c r="E162" s="118"/>
    </row>
    <row r="163" spans="2:5" ht="18.75" customHeight="1" x14ac:dyDescent="0.25">
      <c r="B163" s="111"/>
      <c r="C163" s="119"/>
      <c r="D163" s="18">
        <v>142.32</v>
      </c>
      <c r="E163" s="118"/>
    </row>
    <row r="164" spans="2:5" x14ac:dyDescent="0.25">
      <c r="B164" s="112" t="s">
        <v>7</v>
      </c>
      <c r="C164" s="119" t="s">
        <v>78</v>
      </c>
      <c r="D164" s="18">
        <v>1287</v>
      </c>
      <c r="E164" s="118"/>
    </row>
    <row r="165" spans="2:5" x14ac:dyDescent="0.25">
      <c r="B165" s="113"/>
      <c r="C165" s="119"/>
      <c r="D165" s="18">
        <v>293.54000000000002</v>
      </c>
      <c r="E165" s="118"/>
    </row>
    <row r="166" spans="2:5" x14ac:dyDescent="0.25">
      <c r="B166" s="111"/>
      <c r="C166" s="119"/>
      <c r="D166" s="18">
        <v>624.41999999999996</v>
      </c>
      <c r="E166" s="118"/>
    </row>
    <row r="167" spans="2:5" x14ac:dyDescent="0.25">
      <c r="B167" s="112" t="s">
        <v>7</v>
      </c>
      <c r="C167" s="114" t="s">
        <v>79</v>
      </c>
      <c r="D167" s="18">
        <v>5630</v>
      </c>
      <c r="E167" s="118"/>
    </row>
    <row r="168" spans="2:5" x14ac:dyDescent="0.25">
      <c r="B168" s="111"/>
      <c r="C168" s="114"/>
      <c r="D168" s="18">
        <v>264.70999999999998</v>
      </c>
      <c r="E168" s="118"/>
    </row>
    <row r="169" spans="2:5" x14ac:dyDescent="0.25">
      <c r="B169" s="112" t="s">
        <v>7</v>
      </c>
      <c r="C169" s="114" t="s">
        <v>80</v>
      </c>
      <c r="D169" s="18">
        <v>1794</v>
      </c>
      <c r="E169" s="118"/>
    </row>
    <row r="170" spans="2:5" x14ac:dyDescent="0.25">
      <c r="B170" s="111"/>
      <c r="C170" s="114"/>
      <c r="D170" s="18">
        <v>57.3</v>
      </c>
      <c r="E170" s="118"/>
    </row>
    <row r="171" spans="2:5" x14ac:dyDescent="0.25">
      <c r="B171" s="112" t="s">
        <v>7</v>
      </c>
      <c r="C171" s="119" t="s">
        <v>81</v>
      </c>
      <c r="D171" s="18">
        <v>411</v>
      </c>
      <c r="E171" s="118"/>
    </row>
    <row r="172" spans="2:5" x14ac:dyDescent="0.25">
      <c r="B172" s="111"/>
      <c r="C172" s="119"/>
      <c r="D172" s="18">
        <v>9.15</v>
      </c>
      <c r="E172" s="118"/>
    </row>
    <row r="173" spans="2:5" ht="25.5" x14ac:dyDescent="0.25">
      <c r="B173" s="39" t="s">
        <v>7</v>
      </c>
      <c r="C173" s="61" t="s">
        <v>82</v>
      </c>
      <c r="D173" s="19">
        <v>572</v>
      </c>
      <c r="E173" s="118"/>
    </row>
    <row r="174" spans="2:5" ht="25.5" x14ac:dyDescent="0.25">
      <c r="B174" s="39" t="s">
        <v>7</v>
      </c>
      <c r="C174" s="61" t="s">
        <v>83</v>
      </c>
      <c r="D174" s="19">
        <v>415</v>
      </c>
      <c r="E174" s="118"/>
    </row>
    <row r="175" spans="2:5" ht="25.5" x14ac:dyDescent="0.25">
      <c r="B175" s="39" t="s">
        <v>7</v>
      </c>
      <c r="C175" s="61" t="s">
        <v>84</v>
      </c>
      <c r="D175" s="19">
        <v>1816</v>
      </c>
      <c r="E175" s="118"/>
    </row>
    <row r="176" spans="2:5" ht="25.5" x14ac:dyDescent="0.25">
      <c r="B176" s="39" t="s">
        <v>7</v>
      </c>
      <c r="C176" s="61" t="s">
        <v>85</v>
      </c>
      <c r="D176" s="19">
        <v>272</v>
      </c>
      <c r="E176" s="118"/>
    </row>
    <row r="177" spans="2:5" ht="25.5" x14ac:dyDescent="0.25">
      <c r="B177" s="39" t="s">
        <v>7</v>
      </c>
      <c r="C177" s="61" t="s">
        <v>86</v>
      </c>
      <c r="D177" s="19">
        <v>358</v>
      </c>
      <c r="E177" s="118"/>
    </row>
    <row r="178" spans="2:5" x14ac:dyDescent="0.25">
      <c r="B178" s="112" t="s">
        <v>7</v>
      </c>
      <c r="C178" s="119" t="s">
        <v>87</v>
      </c>
      <c r="D178" s="18">
        <v>1520</v>
      </c>
      <c r="E178" s="118"/>
    </row>
    <row r="179" spans="2:5" x14ac:dyDescent="0.25">
      <c r="B179" s="111"/>
      <c r="C179" s="119"/>
      <c r="D179" s="18">
        <v>18.3</v>
      </c>
      <c r="E179" s="118"/>
    </row>
    <row r="180" spans="2:5" ht="25.5" x14ac:dyDescent="0.25">
      <c r="B180" s="39" t="s">
        <v>7</v>
      </c>
      <c r="C180" s="61" t="s">
        <v>88</v>
      </c>
      <c r="D180" s="19">
        <v>498</v>
      </c>
      <c r="E180" s="118"/>
    </row>
    <row r="181" spans="2:5" ht="18" customHeight="1" x14ac:dyDescent="0.25">
      <c r="B181" s="112" t="s">
        <v>7</v>
      </c>
      <c r="C181" s="114" t="s">
        <v>89</v>
      </c>
      <c r="D181" s="20">
        <v>1542</v>
      </c>
      <c r="E181" s="118"/>
    </row>
    <row r="182" spans="2:5" ht="18.75" customHeight="1" x14ac:dyDescent="0.25">
      <c r="B182" s="111"/>
      <c r="C182" s="114"/>
      <c r="D182" s="20">
        <v>183</v>
      </c>
      <c r="E182" s="118"/>
    </row>
    <row r="183" spans="2:5" ht="18.75" customHeight="1" x14ac:dyDescent="0.25">
      <c r="B183" s="112" t="s">
        <v>7</v>
      </c>
      <c r="C183" s="114" t="s">
        <v>90</v>
      </c>
      <c r="D183" s="18">
        <v>1601</v>
      </c>
      <c r="E183" s="118"/>
    </row>
    <row r="184" spans="2:5" x14ac:dyDescent="0.25">
      <c r="B184" s="111"/>
      <c r="C184" s="114"/>
      <c r="D184" s="18">
        <v>252.29</v>
      </c>
      <c r="E184" s="118"/>
    </row>
    <row r="185" spans="2:5" x14ac:dyDescent="0.25">
      <c r="B185" s="112" t="s">
        <v>7</v>
      </c>
      <c r="C185" s="114" t="s">
        <v>91</v>
      </c>
      <c r="D185" s="18">
        <v>1574</v>
      </c>
      <c r="E185" s="118"/>
    </row>
    <row r="186" spans="2:5" x14ac:dyDescent="0.25">
      <c r="B186" s="113"/>
      <c r="C186" s="114"/>
      <c r="D186" s="18">
        <v>71.150000000000006</v>
      </c>
      <c r="E186" s="118"/>
    </row>
    <row r="187" spans="2:5" x14ac:dyDescent="0.25">
      <c r="B187" s="111"/>
      <c r="C187" s="114"/>
      <c r="D187" s="18">
        <v>339.61</v>
      </c>
      <c r="E187" s="118"/>
    </row>
    <row r="188" spans="2:5" x14ac:dyDescent="0.25">
      <c r="B188" s="112" t="s">
        <v>7</v>
      </c>
      <c r="C188" s="119" t="s">
        <v>92</v>
      </c>
      <c r="D188" s="18">
        <v>38</v>
      </c>
      <c r="E188" s="118"/>
    </row>
    <row r="189" spans="2:5" x14ac:dyDescent="0.25">
      <c r="B189" s="111"/>
      <c r="C189" s="119"/>
      <c r="D189" s="18">
        <v>16.48</v>
      </c>
      <c r="E189" s="118"/>
    </row>
    <row r="190" spans="2:5" ht="25.5" x14ac:dyDescent="0.25">
      <c r="B190" s="39" t="s">
        <v>7</v>
      </c>
      <c r="C190" s="61" t="s">
        <v>93</v>
      </c>
      <c r="D190" s="19">
        <v>442</v>
      </c>
      <c r="E190" s="118"/>
    </row>
    <row r="191" spans="2:5" ht="15.75" x14ac:dyDescent="0.25">
      <c r="B191" s="33" t="s">
        <v>6</v>
      </c>
      <c r="C191" s="30"/>
      <c r="D191" s="41">
        <f>SUM(D156:D190)</f>
        <v>26236.199999999997</v>
      </c>
      <c r="E191" s="42">
        <v>55</v>
      </c>
    </row>
    <row r="192" spans="2:5" ht="19.5" customHeight="1" x14ac:dyDescent="0.25">
      <c r="B192" s="90" t="s">
        <v>2</v>
      </c>
      <c r="C192" s="62" t="s">
        <v>94</v>
      </c>
      <c r="D192" s="91">
        <v>37</v>
      </c>
      <c r="E192" s="92">
        <v>2</v>
      </c>
    </row>
    <row r="193" spans="2:5" ht="25.5" x14ac:dyDescent="0.25">
      <c r="B193" s="90" t="s">
        <v>2</v>
      </c>
      <c r="C193" s="62" t="s">
        <v>95</v>
      </c>
      <c r="D193" s="91">
        <v>50</v>
      </c>
      <c r="E193" s="92">
        <v>9</v>
      </c>
    </row>
    <row r="194" spans="2:5" ht="25.5" x14ac:dyDescent="0.25">
      <c r="B194" s="90" t="s">
        <v>2</v>
      </c>
      <c r="C194" s="62" t="s">
        <v>96</v>
      </c>
      <c r="D194" s="91">
        <v>286</v>
      </c>
      <c r="E194" s="92">
        <v>11</v>
      </c>
    </row>
    <row r="195" spans="2:5" ht="19.5" customHeight="1" x14ac:dyDescent="0.25">
      <c r="B195" s="90" t="s">
        <v>2</v>
      </c>
      <c r="C195" s="62" t="s">
        <v>285</v>
      </c>
      <c r="D195" s="91">
        <v>0</v>
      </c>
      <c r="E195" s="92">
        <v>2</v>
      </c>
    </row>
    <row r="196" spans="2:5" ht="15.75" x14ac:dyDescent="0.25">
      <c r="B196" s="33" t="s">
        <v>6</v>
      </c>
      <c r="C196" s="32"/>
      <c r="D196" s="43">
        <f>SUM(D192:D195)</f>
        <v>373</v>
      </c>
      <c r="E196" s="34">
        <v>24</v>
      </c>
    </row>
    <row r="197" spans="2:5" ht="19.5" customHeight="1" x14ac:dyDescent="0.25">
      <c r="B197" s="90" t="s">
        <v>3</v>
      </c>
      <c r="C197" s="58" t="s">
        <v>97</v>
      </c>
      <c r="D197" s="91">
        <v>1991</v>
      </c>
      <c r="E197" s="92">
        <v>66</v>
      </c>
    </row>
    <row r="198" spans="2:5" ht="19.5" customHeight="1" x14ac:dyDescent="0.25">
      <c r="B198" s="90" t="s">
        <v>3</v>
      </c>
      <c r="C198" s="58" t="s">
        <v>98</v>
      </c>
      <c r="D198" s="91">
        <v>273</v>
      </c>
      <c r="E198" s="92">
        <v>10</v>
      </c>
    </row>
    <row r="199" spans="2:5" ht="19.5" customHeight="1" x14ac:dyDescent="0.25">
      <c r="B199" s="90" t="s">
        <v>3</v>
      </c>
      <c r="C199" s="58" t="s">
        <v>99</v>
      </c>
      <c r="D199" s="91">
        <v>756</v>
      </c>
      <c r="E199" s="92">
        <v>20</v>
      </c>
    </row>
    <row r="200" spans="2:5" ht="19.5" customHeight="1" x14ac:dyDescent="0.25">
      <c r="B200" s="90" t="s">
        <v>3</v>
      </c>
      <c r="C200" s="58" t="s">
        <v>100</v>
      </c>
      <c r="D200" s="91">
        <v>2075</v>
      </c>
      <c r="E200" s="92">
        <v>40</v>
      </c>
    </row>
    <row r="201" spans="2:5" ht="15.75" x14ac:dyDescent="0.25">
      <c r="B201" s="33" t="s">
        <v>6</v>
      </c>
      <c r="C201" s="32"/>
      <c r="D201" s="43">
        <f>SUM(D197:D200)</f>
        <v>5095</v>
      </c>
      <c r="E201" s="34">
        <f>SUM(E197:E200)</f>
        <v>136</v>
      </c>
    </row>
    <row r="202" spans="2:5" ht="24" customHeight="1" x14ac:dyDescent="0.25">
      <c r="B202" s="109" t="s">
        <v>4</v>
      </c>
      <c r="C202" s="58" t="s">
        <v>101</v>
      </c>
      <c r="D202" s="91">
        <v>1764</v>
      </c>
      <c r="E202" s="92">
        <v>1</v>
      </c>
    </row>
    <row r="203" spans="2:5" x14ac:dyDescent="0.25">
      <c r="B203" s="109"/>
      <c r="C203" s="122" t="s">
        <v>102</v>
      </c>
      <c r="D203" s="123">
        <v>0</v>
      </c>
      <c r="E203" s="124">
        <v>1</v>
      </c>
    </row>
    <row r="204" spans="2:5" x14ac:dyDescent="0.25">
      <c r="B204" s="109"/>
      <c r="C204" s="122"/>
      <c r="D204" s="123"/>
      <c r="E204" s="124"/>
    </row>
    <row r="205" spans="2:5" ht="15.75" x14ac:dyDescent="0.25">
      <c r="B205" s="33" t="s">
        <v>6</v>
      </c>
      <c r="C205" s="63"/>
      <c r="D205" s="43">
        <v>1764</v>
      </c>
      <c r="E205" s="34">
        <v>2</v>
      </c>
    </row>
    <row r="206" spans="2:5" x14ac:dyDescent="0.25">
      <c r="B206" s="3" t="s">
        <v>10</v>
      </c>
      <c r="C206" s="58" t="s">
        <v>103</v>
      </c>
      <c r="D206" s="79">
        <v>0</v>
      </c>
      <c r="E206" s="10">
        <v>0</v>
      </c>
    </row>
    <row r="207" spans="2:5" ht="15.75" x14ac:dyDescent="0.25">
      <c r="B207" s="33" t="s">
        <v>6</v>
      </c>
      <c r="C207" s="45"/>
      <c r="D207" s="43">
        <v>0</v>
      </c>
      <c r="E207" s="44" t="s">
        <v>104</v>
      </c>
    </row>
    <row r="208" spans="2:5" ht="30.75" x14ac:dyDescent="0.25">
      <c r="B208" s="4" t="s">
        <v>217</v>
      </c>
      <c r="C208" s="21"/>
      <c r="D208" s="99">
        <f>D191+D196+D201+D205+D207</f>
        <v>33468.199999999997</v>
      </c>
      <c r="E208" s="45">
        <v>217</v>
      </c>
    </row>
    <row r="209" spans="2:5" ht="21" x14ac:dyDescent="0.25">
      <c r="B209" s="107" t="s">
        <v>106</v>
      </c>
      <c r="C209" s="107"/>
      <c r="D209" s="107"/>
      <c r="E209" s="107"/>
    </row>
    <row r="210" spans="2:5" ht="45" x14ac:dyDescent="0.25">
      <c r="B210" s="37"/>
      <c r="C210" s="25" t="s">
        <v>11</v>
      </c>
      <c r="D210" s="78" t="s">
        <v>5</v>
      </c>
      <c r="E210" s="88" t="s">
        <v>0</v>
      </c>
    </row>
    <row r="211" spans="2:5" ht="21.75" customHeight="1" x14ac:dyDescent="0.25">
      <c r="B211" s="38" t="s">
        <v>1</v>
      </c>
      <c r="C211" s="26" t="s">
        <v>107</v>
      </c>
      <c r="D211" s="27">
        <v>748.1</v>
      </c>
      <c r="E211" s="28">
        <v>4</v>
      </c>
    </row>
    <row r="212" spans="2:5" ht="21.75" customHeight="1" x14ac:dyDescent="0.25">
      <c r="B212" s="38" t="s">
        <v>1</v>
      </c>
      <c r="C212" s="26" t="s">
        <v>108</v>
      </c>
      <c r="D212" s="27">
        <v>283.66000000000003</v>
      </c>
      <c r="E212" s="28">
        <v>2</v>
      </c>
    </row>
    <row r="213" spans="2:5" ht="21.75" customHeight="1" x14ac:dyDescent="0.25">
      <c r="B213" s="38" t="s">
        <v>1</v>
      </c>
      <c r="C213" s="26" t="s">
        <v>109</v>
      </c>
      <c r="D213" s="27">
        <v>1125.77</v>
      </c>
      <c r="E213" s="28">
        <v>4</v>
      </c>
    </row>
    <row r="214" spans="2:5" ht="21.75" customHeight="1" x14ac:dyDescent="0.25">
      <c r="B214" s="38" t="s">
        <v>1</v>
      </c>
      <c r="C214" s="26" t="s">
        <v>110</v>
      </c>
      <c r="D214" s="27">
        <v>746.73</v>
      </c>
      <c r="E214" s="28">
        <v>4</v>
      </c>
    </row>
    <row r="215" spans="2:5" ht="21.75" customHeight="1" x14ac:dyDescent="0.25">
      <c r="B215" s="38" t="s">
        <v>1</v>
      </c>
      <c r="C215" s="26" t="s">
        <v>111</v>
      </c>
      <c r="D215" s="27">
        <v>841.43</v>
      </c>
      <c r="E215" s="28">
        <v>4</v>
      </c>
    </row>
    <row r="216" spans="2:5" ht="21.75" customHeight="1" x14ac:dyDescent="0.25">
      <c r="B216" s="38" t="s">
        <v>1</v>
      </c>
      <c r="C216" s="26" t="s">
        <v>112</v>
      </c>
      <c r="D216" s="27">
        <v>1630.36</v>
      </c>
      <c r="E216" s="28">
        <v>2</v>
      </c>
    </row>
    <row r="217" spans="2:5" ht="21.75" customHeight="1" x14ac:dyDescent="0.25">
      <c r="B217" s="38" t="s">
        <v>1</v>
      </c>
      <c r="C217" s="26" t="s">
        <v>113</v>
      </c>
      <c r="D217" s="27">
        <v>410.23</v>
      </c>
      <c r="E217" s="28">
        <v>3</v>
      </c>
    </row>
    <row r="218" spans="2:5" ht="21.75" customHeight="1" x14ac:dyDescent="0.25">
      <c r="B218" s="38" t="s">
        <v>1</v>
      </c>
      <c r="C218" s="26" t="s">
        <v>114</v>
      </c>
      <c r="D218" s="27">
        <v>2239.25</v>
      </c>
      <c r="E218" s="28">
        <v>4</v>
      </c>
    </row>
    <row r="219" spans="2:5" ht="21.75" customHeight="1" x14ac:dyDescent="0.25">
      <c r="B219" s="38" t="s">
        <v>1</v>
      </c>
      <c r="C219" s="26" t="s">
        <v>115</v>
      </c>
      <c r="D219" s="27">
        <v>316.05</v>
      </c>
      <c r="E219" s="28">
        <v>8</v>
      </c>
    </row>
    <row r="220" spans="2:5" ht="28.5" customHeight="1" x14ac:dyDescent="0.25">
      <c r="B220" s="38" t="s">
        <v>1</v>
      </c>
      <c r="C220" s="26" t="s">
        <v>116</v>
      </c>
      <c r="D220" s="27">
        <v>420.08</v>
      </c>
      <c r="E220" s="28">
        <v>5</v>
      </c>
    </row>
    <row r="221" spans="2:5" ht="21.75" customHeight="1" x14ac:dyDescent="0.25">
      <c r="B221" s="38" t="s">
        <v>1</v>
      </c>
      <c r="C221" s="26" t="s">
        <v>117</v>
      </c>
      <c r="D221" s="27">
        <v>67.53</v>
      </c>
      <c r="E221" s="28">
        <v>1</v>
      </c>
    </row>
    <row r="222" spans="2:5" ht="21.75" customHeight="1" x14ac:dyDescent="0.25">
      <c r="B222" s="38" t="s">
        <v>1</v>
      </c>
      <c r="C222" s="26" t="s">
        <v>118</v>
      </c>
      <c r="D222" s="27">
        <v>1067.48</v>
      </c>
      <c r="E222" s="28">
        <v>5</v>
      </c>
    </row>
    <row r="223" spans="2:5" ht="21.75" customHeight="1" x14ac:dyDescent="0.25">
      <c r="B223" s="38" t="s">
        <v>1</v>
      </c>
      <c r="C223" s="26" t="s">
        <v>119</v>
      </c>
      <c r="D223" s="27">
        <v>1025.97</v>
      </c>
      <c r="E223" s="28">
        <v>4</v>
      </c>
    </row>
    <row r="224" spans="2:5" ht="21.75" customHeight="1" x14ac:dyDescent="0.25">
      <c r="B224" s="38" t="s">
        <v>1</v>
      </c>
      <c r="C224" s="26" t="s">
        <v>120</v>
      </c>
      <c r="D224" s="27">
        <v>415.02</v>
      </c>
      <c r="E224" s="28">
        <v>3</v>
      </c>
    </row>
    <row r="225" spans="2:5" ht="21.75" customHeight="1" x14ac:dyDescent="0.25">
      <c r="B225" s="38" t="s">
        <v>1</v>
      </c>
      <c r="C225" s="26" t="s">
        <v>121</v>
      </c>
      <c r="D225" s="27">
        <v>209.92</v>
      </c>
      <c r="E225" s="28">
        <v>1</v>
      </c>
    </row>
    <row r="226" spans="2:5" ht="21.75" customHeight="1" x14ac:dyDescent="0.25">
      <c r="B226" s="38" t="s">
        <v>1</v>
      </c>
      <c r="C226" s="26" t="s">
        <v>122</v>
      </c>
      <c r="D226" s="27">
        <v>524.97</v>
      </c>
      <c r="E226" s="28">
        <v>5</v>
      </c>
    </row>
    <row r="227" spans="2:5" ht="21.75" customHeight="1" x14ac:dyDescent="0.25">
      <c r="B227" s="38" t="s">
        <v>1</v>
      </c>
      <c r="C227" s="26" t="s">
        <v>123</v>
      </c>
      <c r="D227" s="27">
        <v>905.99</v>
      </c>
      <c r="E227" s="28">
        <v>5</v>
      </c>
    </row>
    <row r="228" spans="2:5" ht="21.75" customHeight="1" x14ac:dyDescent="0.25">
      <c r="B228" s="38" t="s">
        <v>1</v>
      </c>
      <c r="C228" s="26" t="s">
        <v>124</v>
      </c>
      <c r="D228" s="27">
        <v>473.38</v>
      </c>
      <c r="E228" s="28">
        <v>4</v>
      </c>
    </row>
    <row r="229" spans="2:5" ht="15.75" x14ac:dyDescent="0.25">
      <c r="B229" s="33" t="s">
        <v>6</v>
      </c>
      <c r="C229" s="32"/>
      <c r="D229" s="43">
        <f>SUM(D211:D228)</f>
        <v>13451.919999999996</v>
      </c>
      <c r="E229" s="34">
        <f>SUM(E211:E228)</f>
        <v>68</v>
      </c>
    </row>
    <row r="230" spans="2:5" ht="30" x14ac:dyDescent="0.25">
      <c r="B230" s="87" t="s">
        <v>2</v>
      </c>
      <c r="C230" s="14" t="s">
        <v>125</v>
      </c>
      <c r="D230" s="79">
        <v>500.76</v>
      </c>
      <c r="E230" s="10">
        <v>14</v>
      </c>
    </row>
    <row r="231" spans="2:5" ht="30" x14ac:dyDescent="0.25">
      <c r="B231" s="87" t="s">
        <v>2</v>
      </c>
      <c r="C231" s="14" t="s">
        <v>126</v>
      </c>
      <c r="D231" s="79">
        <v>0</v>
      </c>
      <c r="E231" s="10">
        <v>5</v>
      </c>
    </row>
    <row r="232" spans="2:5" ht="30" x14ac:dyDescent="0.25">
      <c r="B232" s="87" t="s">
        <v>2</v>
      </c>
      <c r="C232" s="14" t="s">
        <v>127</v>
      </c>
      <c r="D232" s="79">
        <v>37.18</v>
      </c>
      <c r="E232" s="10">
        <v>2</v>
      </c>
    </row>
    <row r="233" spans="2:5" ht="30" x14ac:dyDescent="0.25">
      <c r="B233" s="87" t="s">
        <v>2</v>
      </c>
      <c r="C233" s="14" t="s">
        <v>128</v>
      </c>
      <c r="D233" s="79">
        <v>0</v>
      </c>
      <c r="E233" s="10">
        <v>2</v>
      </c>
    </row>
    <row r="234" spans="2:5" ht="30" x14ac:dyDescent="0.25">
      <c r="B234" s="87" t="s">
        <v>2</v>
      </c>
      <c r="C234" s="14" t="s">
        <v>129</v>
      </c>
      <c r="D234" s="79">
        <v>37.18</v>
      </c>
      <c r="E234" s="10">
        <v>2</v>
      </c>
    </row>
    <row r="235" spans="2:5" ht="30" x14ac:dyDescent="0.25">
      <c r="B235" s="87" t="s">
        <v>2</v>
      </c>
      <c r="C235" s="14" t="s">
        <v>130</v>
      </c>
      <c r="D235" s="79">
        <v>0</v>
      </c>
      <c r="E235" s="10">
        <v>2</v>
      </c>
    </row>
    <row r="236" spans="2:5" ht="15.75" x14ac:dyDescent="0.25">
      <c r="B236" s="33" t="s">
        <v>6</v>
      </c>
      <c r="C236" s="32"/>
      <c r="D236" s="43">
        <f>SUM(D230:D235)</f>
        <v>575.11999999999989</v>
      </c>
      <c r="E236" s="34">
        <f>SUM(E230:E235)</f>
        <v>27</v>
      </c>
    </row>
    <row r="237" spans="2:5" ht="30" x14ac:dyDescent="0.25">
      <c r="B237" s="87" t="s">
        <v>3</v>
      </c>
      <c r="C237" s="58" t="s">
        <v>131</v>
      </c>
      <c r="D237" s="79">
        <v>5175</v>
      </c>
      <c r="E237" s="10">
        <v>101</v>
      </c>
    </row>
    <row r="238" spans="2:5" ht="30" x14ac:dyDescent="0.25">
      <c r="B238" s="87" t="s">
        <v>3</v>
      </c>
      <c r="C238" s="58" t="s">
        <v>132</v>
      </c>
      <c r="D238" s="79">
        <v>3585</v>
      </c>
      <c r="E238" s="10">
        <v>64</v>
      </c>
    </row>
    <row r="239" spans="2:5" ht="15.75" x14ac:dyDescent="0.25">
      <c r="B239" s="33" t="s">
        <v>6</v>
      </c>
      <c r="C239" s="32"/>
      <c r="D239" s="43">
        <f>SUM(D237:D238)</f>
        <v>8760</v>
      </c>
      <c r="E239" s="34">
        <f>E237+E238</f>
        <v>165</v>
      </c>
    </row>
    <row r="240" spans="2:5" ht="21" customHeight="1" x14ac:dyDescent="0.25">
      <c r="B240" s="108" t="s">
        <v>287</v>
      </c>
      <c r="C240" s="21" t="s">
        <v>133</v>
      </c>
      <c r="D240" s="81"/>
      <c r="E240" s="68">
        <v>1</v>
      </c>
    </row>
    <row r="241" spans="2:13" ht="20.25" customHeight="1" x14ac:dyDescent="0.25">
      <c r="B241" s="109"/>
      <c r="C241" s="21" t="s">
        <v>134</v>
      </c>
      <c r="D241" s="81"/>
      <c r="E241" s="68">
        <v>1</v>
      </c>
    </row>
    <row r="242" spans="2:13" ht="21.75" customHeight="1" x14ac:dyDescent="0.25">
      <c r="B242" s="109"/>
      <c r="C242" s="64" t="s">
        <v>135</v>
      </c>
      <c r="D242" s="81"/>
      <c r="E242" s="10">
        <v>1</v>
      </c>
    </row>
    <row r="243" spans="2:13" ht="15.75" x14ac:dyDescent="0.25">
      <c r="B243" s="33" t="s">
        <v>6</v>
      </c>
      <c r="C243" s="32"/>
      <c r="D243" s="43">
        <v>0</v>
      </c>
      <c r="E243" s="34">
        <v>3</v>
      </c>
    </row>
    <row r="244" spans="2:13" ht="30" x14ac:dyDescent="0.25">
      <c r="B244" s="87" t="s">
        <v>288</v>
      </c>
      <c r="C244" s="65" t="s">
        <v>136</v>
      </c>
      <c r="D244" s="79">
        <v>0</v>
      </c>
      <c r="E244" s="10">
        <v>1</v>
      </c>
    </row>
    <row r="245" spans="2:13" ht="45" x14ac:dyDescent="0.25">
      <c r="B245" s="87" t="s">
        <v>288</v>
      </c>
      <c r="C245" s="14" t="s">
        <v>137</v>
      </c>
      <c r="D245" s="79">
        <v>0</v>
      </c>
      <c r="E245" s="10">
        <v>1</v>
      </c>
    </row>
    <row r="246" spans="2:13" ht="30" x14ac:dyDescent="0.25">
      <c r="B246" s="87" t="s">
        <v>288</v>
      </c>
      <c r="C246" s="14" t="s">
        <v>138</v>
      </c>
      <c r="D246" s="79">
        <v>0</v>
      </c>
      <c r="E246" s="10">
        <v>1</v>
      </c>
    </row>
    <row r="247" spans="2:13" ht="45" x14ac:dyDescent="0.25">
      <c r="B247" s="87" t="s">
        <v>288</v>
      </c>
      <c r="C247" s="14" t="s">
        <v>249</v>
      </c>
      <c r="D247" s="82">
        <v>242.13</v>
      </c>
      <c r="E247" s="10">
        <v>1</v>
      </c>
      <c r="F247" s="24"/>
      <c r="G247" s="40"/>
      <c r="H247" s="40"/>
      <c r="I247" s="40"/>
      <c r="J247" s="40"/>
      <c r="K247" s="40"/>
      <c r="L247" s="40"/>
      <c r="M247" s="40"/>
    </row>
    <row r="248" spans="2:13" ht="30" x14ac:dyDescent="0.25">
      <c r="B248" s="87" t="s">
        <v>288</v>
      </c>
      <c r="C248" s="14" t="s">
        <v>139</v>
      </c>
      <c r="D248" s="79">
        <v>0</v>
      </c>
      <c r="E248" s="10">
        <v>1</v>
      </c>
      <c r="F248" s="22"/>
    </row>
    <row r="249" spans="2:13" ht="30" x14ac:dyDescent="0.25">
      <c r="B249" s="87" t="s">
        <v>288</v>
      </c>
      <c r="C249" s="65" t="s">
        <v>140</v>
      </c>
      <c r="D249" s="79">
        <v>0</v>
      </c>
      <c r="E249" s="10">
        <v>1</v>
      </c>
    </row>
    <row r="250" spans="2:13" ht="45" x14ac:dyDescent="0.25">
      <c r="B250" s="87" t="s">
        <v>288</v>
      </c>
      <c r="C250" s="14" t="s">
        <v>141</v>
      </c>
      <c r="D250" s="79">
        <v>0</v>
      </c>
      <c r="E250" s="10">
        <v>1</v>
      </c>
    </row>
    <row r="251" spans="2:13" ht="45" x14ac:dyDescent="0.25">
      <c r="B251" s="87" t="s">
        <v>288</v>
      </c>
      <c r="C251" s="14" t="s">
        <v>142</v>
      </c>
      <c r="D251" s="79">
        <v>0</v>
      </c>
      <c r="E251" s="10">
        <v>1</v>
      </c>
    </row>
    <row r="252" spans="2:13" ht="60" x14ac:dyDescent="0.25">
      <c r="B252" s="87" t="s">
        <v>288</v>
      </c>
      <c r="C252" s="14" t="s">
        <v>143</v>
      </c>
      <c r="D252" s="79">
        <v>0</v>
      </c>
      <c r="E252" s="10">
        <v>1</v>
      </c>
    </row>
    <row r="253" spans="2:13" ht="30" x14ac:dyDescent="0.25">
      <c r="B253" s="87" t="s">
        <v>288</v>
      </c>
      <c r="C253" s="14" t="s">
        <v>144</v>
      </c>
      <c r="D253" s="79">
        <v>0</v>
      </c>
      <c r="E253" s="10">
        <v>1</v>
      </c>
    </row>
    <row r="254" spans="2:13" ht="45" customHeight="1" x14ac:dyDescent="0.25">
      <c r="B254" s="87" t="s">
        <v>288</v>
      </c>
      <c r="C254" s="14" t="s">
        <v>145</v>
      </c>
      <c r="D254" s="79">
        <v>0</v>
      </c>
      <c r="E254" s="10">
        <v>1</v>
      </c>
    </row>
    <row r="255" spans="2:13" ht="15.75" x14ac:dyDescent="0.25">
      <c r="B255" s="33" t="s">
        <v>6</v>
      </c>
      <c r="C255" s="32"/>
      <c r="D255" s="43">
        <v>242.13</v>
      </c>
      <c r="E255" s="34">
        <f>SUM(E244:E254)</f>
        <v>11</v>
      </c>
    </row>
    <row r="256" spans="2:13" ht="30.75" x14ac:dyDescent="0.25">
      <c r="B256" s="4" t="s">
        <v>217</v>
      </c>
      <c r="C256" s="56"/>
      <c r="D256" s="43">
        <f>D255+D243+D239+D236+D229</f>
        <v>23029.17</v>
      </c>
      <c r="E256" s="34">
        <f>E255+E243+E239+E236+E229</f>
        <v>274</v>
      </c>
    </row>
    <row r="257" spans="2:5" ht="21" x14ac:dyDescent="0.25">
      <c r="B257" s="107" t="s">
        <v>146</v>
      </c>
      <c r="C257" s="107"/>
      <c r="D257" s="107"/>
      <c r="E257" s="107"/>
    </row>
    <row r="258" spans="2:5" ht="45" x14ac:dyDescent="0.25">
      <c r="B258" s="69"/>
      <c r="C258" s="70" t="s">
        <v>11</v>
      </c>
      <c r="D258" s="83" t="s">
        <v>5</v>
      </c>
      <c r="E258" s="70" t="s">
        <v>0</v>
      </c>
    </row>
    <row r="259" spans="2:5" ht="19.5" customHeight="1" x14ac:dyDescent="0.25">
      <c r="B259" s="38" t="s">
        <v>1</v>
      </c>
      <c r="C259" s="73" t="s">
        <v>254</v>
      </c>
      <c r="D259" s="16">
        <v>241.72</v>
      </c>
      <c r="E259" s="10">
        <v>4</v>
      </c>
    </row>
    <row r="260" spans="2:5" ht="19.5" customHeight="1" x14ac:dyDescent="0.25">
      <c r="B260" s="38" t="s">
        <v>1</v>
      </c>
      <c r="C260" s="73" t="s">
        <v>255</v>
      </c>
      <c r="D260" s="16">
        <v>159.19999999999999</v>
      </c>
      <c r="E260" s="10">
        <v>4</v>
      </c>
    </row>
    <row r="261" spans="2:5" ht="19.5" customHeight="1" x14ac:dyDescent="0.25">
      <c r="B261" s="38" t="s">
        <v>1</v>
      </c>
      <c r="C261" s="73" t="s">
        <v>256</v>
      </c>
      <c r="D261" s="16">
        <v>352.8</v>
      </c>
      <c r="E261" s="10">
        <v>3</v>
      </c>
    </row>
    <row r="262" spans="2:5" ht="19.5" customHeight="1" x14ac:dyDescent="0.25">
      <c r="B262" s="38" t="s">
        <v>1</v>
      </c>
      <c r="C262" s="73" t="s">
        <v>257</v>
      </c>
      <c r="D262" s="16">
        <v>2111.11</v>
      </c>
      <c r="E262" s="10">
        <v>6</v>
      </c>
    </row>
    <row r="263" spans="2:5" ht="19.5" customHeight="1" x14ac:dyDescent="0.25">
      <c r="B263" s="38" t="s">
        <v>1</v>
      </c>
      <c r="C263" s="73" t="s">
        <v>258</v>
      </c>
      <c r="D263" s="16">
        <v>990.84</v>
      </c>
      <c r="E263" s="10">
        <v>6</v>
      </c>
    </row>
    <row r="264" spans="2:5" ht="19.5" customHeight="1" x14ac:dyDescent="0.25">
      <c r="B264" s="38" t="s">
        <v>1</v>
      </c>
      <c r="C264" s="73" t="s">
        <v>259</v>
      </c>
      <c r="D264" s="16">
        <v>991.05</v>
      </c>
      <c r="E264" s="10">
        <v>10</v>
      </c>
    </row>
    <row r="265" spans="2:5" ht="19.5" customHeight="1" x14ac:dyDescent="0.25">
      <c r="B265" s="38" t="s">
        <v>1</v>
      </c>
      <c r="C265" s="73" t="s">
        <v>260</v>
      </c>
      <c r="D265" s="16">
        <v>886.4</v>
      </c>
      <c r="E265" s="10">
        <v>5</v>
      </c>
    </row>
    <row r="266" spans="2:5" ht="19.5" customHeight="1" x14ac:dyDescent="0.25">
      <c r="B266" s="38" t="s">
        <v>1</v>
      </c>
      <c r="C266" s="73" t="s">
        <v>261</v>
      </c>
      <c r="D266" s="16">
        <v>1770.88</v>
      </c>
      <c r="E266" s="10">
        <v>6</v>
      </c>
    </row>
    <row r="267" spans="2:5" ht="19.5" customHeight="1" x14ac:dyDescent="0.25">
      <c r="B267" s="38" t="s">
        <v>1</v>
      </c>
      <c r="C267" s="73" t="s">
        <v>262</v>
      </c>
      <c r="D267" s="16">
        <v>830.76</v>
      </c>
      <c r="E267" s="10">
        <v>7</v>
      </c>
    </row>
    <row r="268" spans="2:5" ht="19.5" customHeight="1" x14ac:dyDescent="0.25">
      <c r="B268" s="38" t="s">
        <v>1</v>
      </c>
      <c r="C268" s="73" t="s">
        <v>250</v>
      </c>
      <c r="D268" s="16">
        <v>399.56</v>
      </c>
      <c r="E268" s="10">
        <v>6</v>
      </c>
    </row>
    <row r="269" spans="2:5" ht="19.5" customHeight="1" x14ac:dyDescent="0.25">
      <c r="B269" s="38" t="s">
        <v>1</v>
      </c>
      <c r="C269" s="73" t="s">
        <v>251</v>
      </c>
      <c r="D269" s="16">
        <v>118.4</v>
      </c>
      <c r="E269" s="10">
        <v>4</v>
      </c>
    </row>
    <row r="270" spans="2:5" ht="19.5" customHeight="1" x14ac:dyDescent="0.25">
      <c r="B270" s="38" t="s">
        <v>1</v>
      </c>
      <c r="C270" s="73" t="s">
        <v>263</v>
      </c>
      <c r="D270" s="16">
        <v>72</v>
      </c>
      <c r="E270" s="10">
        <v>1</v>
      </c>
    </row>
    <row r="271" spans="2:5" ht="19.5" customHeight="1" x14ac:dyDescent="0.25">
      <c r="B271" s="38" t="s">
        <v>1</v>
      </c>
      <c r="C271" s="73" t="s">
        <v>264</v>
      </c>
      <c r="D271" s="16">
        <v>1097.5999999999999</v>
      </c>
      <c r="E271" s="10">
        <v>3</v>
      </c>
    </row>
    <row r="272" spans="2:5" ht="19.5" customHeight="1" x14ac:dyDescent="0.25">
      <c r="B272" s="38" t="s">
        <v>1</v>
      </c>
      <c r="C272" s="73" t="s">
        <v>265</v>
      </c>
      <c r="D272" s="16">
        <v>76.23</v>
      </c>
      <c r="E272" s="10">
        <v>1</v>
      </c>
    </row>
    <row r="273" spans="2:5" ht="19.5" customHeight="1" x14ac:dyDescent="0.25">
      <c r="B273" s="38" t="s">
        <v>1</v>
      </c>
      <c r="C273" s="73" t="s">
        <v>266</v>
      </c>
      <c r="D273" s="16">
        <v>100.8</v>
      </c>
      <c r="E273" s="10">
        <v>1</v>
      </c>
    </row>
    <row r="274" spans="2:5" ht="19.5" customHeight="1" x14ac:dyDescent="0.25">
      <c r="B274" s="38" t="s">
        <v>1</v>
      </c>
      <c r="C274" s="73" t="s">
        <v>267</v>
      </c>
      <c r="D274" s="16">
        <v>300.45999999999998</v>
      </c>
      <c r="E274" s="10">
        <v>7</v>
      </c>
    </row>
    <row r="275" spans="2:5" ht="19.5" customHeight="1" x14ac:dyDescent="0.25">
      <c r="B275" s="38" t="s">
        <v>1</v>
      </c>
      <c r="C275" s="73" t="s">
        <v>252</v>
      </c>
      <c r="D275" s="16">
        <v>2175.0300000000002</v>
      </c>
      <c r="E275" s="10">
        <v>6</v>
      </c>
    </row>
    <row r="276" spans="2:5" ht="19.5" customHeight="1" x14ac:dyDescent="0.25">
      <c r="B276" s="38" t="s">
        <v>1</v>
      </c>
      <c r="C276" s="73" t="s">
        <v>253</v>
      </c>
      <c r="D276" s="16">
        <v>1262.6400000000001</v>
      </c>
      <c r="E276" s="10">
        <v>13</v>
      </c>
    </row>
    <row r="277" spans="2:5" ht="19.5" customHeight="1" x14ac:dyDescent="0.25">
      <c r="B277" s="38" t="s">
        <v>1</v>
      </c>
      <c r="C277" s="73" t="s">
        <v>268</v>
      </c>
      <c r="D277" s="16">
        <v>680.24</v>
      </c>
      <c r="E277" s="10">
        <v>5</v>
      </c>
    </row>
    <row r="278" spans="2:5" ht="19.5" customHeight="1" x14ac:dyDescent="0.25">
      <c r="B278" s="38" t="s">
        <v>1</v>
      </c>
      <c r="C278" s="73" t="s">
        <v>269</v>
      </c>
      <c r="D278" s="16">
        <v>662.8</v>
      </c>
      <c r="E278" s="10">
        <v>3</v>
      </c>
    </row>
    <row r="279" spans="2:5" ht="19.5" customHeight="1" x14ac:dyDescent="0.25">
      <c r="B279" s="38" t="s">
        <v>1</v>
      </c>
      <c r="C279" s="73" t="s">
        <v>270</v>
      </c>
      <c r="D279" s="16">
        <v>40</v>
      </c>
      <c r="E279" s="10">
        <v>2</v>
      </c>
    </row>
    <row r="280" spans="2:5" ht="19.5" customHeight="1" x14ac:dyDescent="0.25">
      <c r="B280" s="38" t="s">
        <v>1</v>
      </c>
      <c r="C280" s="73" t="s">
        <v>271</v>
      </c>
      <c r="D280" s="16">
        <v>7.56</v>
      </c>
      <c r="E280" s="10">
        <v>5</v>
      </c>
    </row>
    <row r="281" spans="2:5" ht="19.5" customHeight="1" x14ac:dyDescent="0.25">
      <c r="B281" s="38" t="s">
        <v>1</v>
      </c>
      <c r="C281" s="73" t="s">
        <v>272</v>
      </c>
      <c r="D281" s="16">
        <v>543.17999999999995</v>
      </c>
      <c r="E281" s="10">
        <v>5</v>
      </c>
    </row>
    <row r="282" spans="2:5" ht="19.5" customHeight="1" x14ac:dyDescent="0.25">
      <c r="B282" s="38" t="s">
        <v>1</v>
      </c>
      <c r="C282" s="73" t="s">
        <v>273</v>
      </c>
      <c r="D282" s="16">
        <v>827.92</v>
      </c>
      <c r="E282" s="10">
        <v>11</v>
      </c>
    </row>
    <row r="283" spans="2:5" ht="19.5" customHeight="1" x14ac:dyDescent="0.25">
      <c r="B283" s="38" t="s">
        <v>1</v>
      </c>
      <c r="C283" s="73" t="s">
        <v>274</v>
      </c>
      <c r="D283" s="16">
        <v>407.74</v>
      </c>
      <c r="E283" s="10">
        <v>5</v>
      </c>
    </row>
    <row r="284" spans="2:5" ht="19.5" customHeight="1" x14ac:dyDescent="0.25">
      <c r="B284" s="38" t="s">
        <v>1</v>
      </c>
      <c r="C284" s="73" t="s">
        <v>275</v>
      </c>
      <c r="D284" s="16">
        <v>151.86000000000001</v>
      </c>
      <c r="E284" s="10">
        <v>4</v>
      </c>
    </row>
    <row r="285" spans="2:5" ht="19.5" customHeight="1" x14ac:dyDescent="0.25">
      <c r="B285" s="38" t="s">
        <v>1</v>
      </c>
      <c r="C285" s="73" t="s">
        <v>276</v>
      </c>
      <c r="D285" s="16">
        <v>596.12</v>
      </c>
      <c r="E285" s="10">
        <v>7</v>
      </c>
    </row>
    <row r="286" spans="2:5" ht="15.75" x14ac:dyDescent="0.25">
      <c r="B286" s="71" t="s">
        <v>6</v>
      </c>
      <c r="C286" s="72"/>
      <c r="D286" s="100">
        <f>SUM(D259:D285)</f>
        <v>17854.899999999998</v>
      </c>
      <c r="E286" s="105">
        <f>SUM(E259:E285)</f>
        <v>140</v>
      </c>
    </row>
    <row r="287" spans="2:5" ht="21" customHeight="1" x14ac:dyDescent="0.25">
      <c r="B287" s="87" t="s">
        <v>2</v>
      </c>
      <c r="C287" s="14" t="s">
        <v>147</v>
      </c>
      <c r="D287" s="79">
        <v>124</v>
      </c>
      <c r="E287" s="10">
        <v>3</v>
      </c>
    </row>
    <row r="288" spans="2:5" ht="30" x14ac:dyDescent="0.25">
      <c r="B288" s="87" t="s">
        <v>2</v>
      </c>
      <c r="C288" s="14" t="s">
        <v>148</v>
      </c>
      <c r="D288" s="79">
        <v>0</v>
      </c>
      <c r="E288" s="10">
        <v>2</v>
      </c>
    </row>
    <row r="289" spans="2:5" ht="20.25" customHeight="1" x14ac:dyDescent="0.25">
      <c r="B289" s="87" t="s">
        <v>2</v>
      </c>
      <c r="C289" s="14" t="s">
        <v>149</v>
      </c>
      <c r="D289" s="79">
        <v>0</v>
      </c>
      <c r="E289" s="10">
        <v>1</v>
      </c>
    </row>
    <row r="290" spans="2:5" ht="30" x14ac:dyDescent="0.25">
      <c r="B290" s="87" t="s">
        <v>2</v>
      </c>
      <c r="C290" s="14" t="s">
        <v>150</v>
      </c>
      <c r="D290" s="79">
        <v>0</v>
      </c>
      <c r="E290" s="10">
        <v>1</v>
      </c>
    </row>
    <row r="291" spans="2:5" ht="15.75" x14ac:dyDescent="0.25">
      <c r="B291" s="33" t="s">
        <v>6</v>
      </c>
      <c r="C291" s="32"/>
      <c r="D291" s="43">
        <f>SUM(D287:D290)</f>
        <v>124</v>
      </c>
      <c r="E291" s="34">
        <f>SUM(E287:E290)</f>
        <v>7</v>
      </c>
    </row>
    <row r="292" spans="2:5" ht="19.5" customHeight="1" x14ac:dyDescent="0.25">
      <c r="B292" s="86" t="s">
        <v>3</v>
      </c>
      <c r="C292" s="14" t="s">
        <v>151</v>
      </c>
      <c r="D292" s="79">
        <v>9355.32</v>
      </c>
      <c r="E292" s="10">
        <f>229-88+84</f>
        <v>225</v>
      </c>
    </row>
    <row r="293" spans="2:5" ht="19.5" customHeight="1" x14ac:dyDescent="0.25">
      <c r="B293" s="86" t="s">
        <v>3</v>
      </c>
      <c r="C293" s="14" t="s">
        <v>152</v>
      </c>
      <c r="D293" s="79">
        <v>7246.85</v>
      </c>
      <c r="E293" s="10">
        <f>67-4</f>
        <v>63</v>
      </c>
    </row>
    <row r="294" spans="2:5" ht="19.5" customHeight="1" x14ac:dyDescent="0.25">
      <c r="B294" s="86" t="s">
        <v>3</v>
      </c>
      <c r="C294" s="14" t="s">
        <v>153</v>
      </c>
      <c r="D294" s="79">
        <v>59</v>
      </c>
      <c r="E294" s="10">
        <f>28-5</f>
        <v>23</v>
      </c>
    </row>
    <row r="295" spans="2:5" ht="19.5" customHeight="1" x14ac:dyDescent="0.25">
      <c r="B295" s="86" t="s">
        <v>3</v>
      </c>
      <c r="C295" s="14" t="s">
        <v>154</v>
      </c>
      <c r="D295" s="79">
        <v>0</v>
      </c>
      <c r="E295" s="10">
        <v>5</v>
      </c>
    </row>
    <row r="296" spans="2:5" ht="19.5" customHeight="1" x14ac:dyDescent="0.25">
      <c r="B296" s="86" t="s">
        <v>3</v>
      </c>
      <c r="C296" s="14" t="s">
        <v>155</v>
      </c>
      <c r="D296" s="79">
        <v>0</v>
      </c>
      <c r="E296" s="10">
        <f>62-16</f>
        <v>46</v>
      </c>
    </row>
    <row r="297" spans="2:5" ht="21.75" customHeight="1" x14ac:dyDescent="0.25">
      <c r="B297" s="33" t="s">
        <v>6</v>
      </c>
      <c r="C297" s="32"/>
      <c r="D297" s="43">
        <f>SUM(D292:D296)</f>
        <v>16661.169999999998</v>
      </c>
      <c r="E297" s="34">
        <f>SUM(E292:E296)</f>
        <v>362</v>
      </c>
    </row>
    <row r="298" spans="2:5" x14ac:dyDescent="0.25">
      <c r="B298" s="120" t="s">
        <v>10</v>
      </c>
      <c r="C298" s="14" t="s">
        <v>156</v>
      </c>
      <c r="D298" s="79">
        <v>1095.49</v>
      </c>
      <c r="E298" s="10">
        <v>1</v>
      </c>
    </row>
    <row r="299" spans="2:5" x14ac:dyDescent="0.25">
      <c r="B299" s="121"/>
      <c r="C299" s="14" t="s">
        <v>157</v>
      </c>
      <c r="D299" s="79">
        <v>0</v>
      </c>
      <c r="E299" s="10">
        <v>1</v>
      </c>
    </row>
    <row r="300" spans="2:5" ht="15.75" x14ac:dyDescent="0.25">
      <c r="B300" s="33" t="s">
        <v>6</v>
      </c>
      <c r="C300" s="32"/>
      <c r="D300" s="43">
        <f>SUM(D298:D299)</f>
        <v>1095.49</v>
      </c>
      <c r="E300" s="34">
        <f>SUM(E298:E299)</f>
        <v>2</v>
      </c>
    </row>
    <row r="301" spans="2:5" ht="30" customHeight="1" x14ac:dyDescent="0.25">
      <c r="B301" s="6" t="s">
        <v>4</v>
      </c>
      <c r="C301" s="89" t="s">
        <v>158</v>
      </c>
      <c r="D301" s="91">
        <v>2730</v>
      </c>
      <c r="E301" s="92">
        <v>1</v>
      </c>
    </row>
    <row r="302" spans="2:5" ht="20.25" customHeight="1" x14ac:dyDescent="0.25">
      <c r="B302" s="33" t="s">
        <v>6</v>
      </c>
      <c r="C302" s="32"/>
      <c r="D302" s="43">
        <f>+D301</f>
        <v>2730</v>
      </c>
      <c r="E302" s="34">
        <v>1</v>
      </c>
    </row>
    <row r="303" spans="2:5" ht="30.75" x14ac:dyDescent="0.25">
      <c r="B303" s="4" t="s">
        <v>217</v>
      </c>
      <c r="C303" s="56"/>
      <c r="D303" s="43">
        <f>+D286+D291+D297+D300+D302</f>
        <v>38465.55999999999</v>
      </c>
      <c r="E303" s="34">
        <f>E286+E291+E297+E300+E302</f>
        <v>512</v>
      </c>
    </row>
    <row r="304" spans="2:5" ht="21" x14ac:dyDescent="0.25">
      <c r="B304" s="107" t="s">
        <v>159</v>
      </c>
      <c r="C304" s="107"/>
      <c r="D304" s="107"/>
      <c r="E304" s="107"/>
    </row>
    <row r="305" spans="2:5" ht="45" x14ac:dyDescent="0.25">
      <c r="B305" s="37"/>
      <c r="C305" s="25" t="s">
        <v>11</v>
      </c>
      <c r="D305" s="78" t="s">
        <v>5</v>
      </c>
      <c r="E305" s="88" t="s">
        <v>0</v>
      </c>
    </row>
    <row r="306" spans="2:5" x14ac:dyDescent="0.25">
      <c r="B306" s="5" t="s">
        <v>1</v>
      </c>
      <c r="C306" s="14" t="s">
        <v>160</v>
      </c>
      <c r="D306" s="19">
        <v>94.5</v>
      </c>
      <c r="E306" s="10">
        <v>1</v>
      </c>
    </row>
    <row r="307" spans="2:5" ht="30" x14ac:dyDescent="0.25">
      <c r="B307" s="38" t="s">
        <v>1</v>
      </c>
      <c r="C307" s="14" t="s">
        <v>161</v>
      </c>
      <c r="D307" s="79">
        <v>182.07</v>
      </c>
      <c r="E307" s="10">
        <v>6</v>
      </c>
    </row>
    <row r="308" spans="2:5" x14ac:dyDescent="0.25">
      <c r="B308" s="38" t="s">
        <v>1</v>
      </c>
      <c r="C308" s="14" t="s">
        <v>162</v>
      </c>
      <c r="D308" s="101">
        <v>142.04</v>
      </c>
      <c r="E308" s="10">
        <v>2</v>
      </c>
    </row>
    <row r="309" spans="2:5" x14ac:dyDescent="0.25">
      <c r="B309" s="38" t="s">
        <v>1</v>
      </c>
      <c r="C309" s="14" t="s">
        <v>163</v>
      </c>
      <c r="D309" s="16">
        <v>87.21</v>
      </c>
      <c r="E309" s="10">
        <v>2</v>
      </c>
    </row>
    <row r="310" spans="2:5" x14ac:dyDescent="0.25">
      <c r="B310" s="38" t="s">
        <v>1</v>
      </c>
      <c r="C310" s="14" t="s">
        <v>164</v>
      </c>
      <c r="D310" s="16">
        <v>108.99</v>
      </c>
      <c r="E310" s="10">
        <v>3</v>
      </c>
    </row>
    <row r="311" spans="2:5" ht="30" x14ac:dyDescent="0.25">
      <c r="B311" s="38" t="s">
        <v>1</v>
      </c>
      <c r="C311" s="14" t="s">
        <v>165</v>
      </c>
      <c r="D311" s="16">
        <v>620.66</v>
      </c>
      <c r="E311" s="10">
        <v>7</v>
      </c>
    </row>
    <row r="312" spans="2:5" x14ac:dyDescent="0.25">
      <c r="B312" s="38" t="s">
        <v>1</v>
      </c>
      <c r="C312" s="14" t="s">
        <v>166</v>
      </c>
      <c r="D312" s="16">
        <v>437.54</v>
      </c>
      <c r="E312" s="10">
        <v>2</v>
      </c>
    </row>
    <row r="313" spans="2:5" ht="30" x14ac:dyDescent="0.25">
      <c r="B313" s="38" t="s">
        <v>1</v>
      </c>
      <c r="C313" s="14" t="s">
        <v>167</v>
      </c>
      <c r="D313" s="16">
        <v>106.62</v>
      </c>
      <c r="E313" s="10">
        <v>5</v>
      </c>
    </row>
    <row r="314" spans="2:5" x14ac:dyDescent="0.25">
      <c r="B314" s="38" t="s">
        <v>1</v>
      </c>
      <c r="C314" s="14" t="s">
        <v>168</v>
      </c>
      <c r="D314" s="16">
        <v>733.08</v>
      </c>
      <c r="E314" s="10">
        <v>8</v>
      </c>
    </row>
    <row r="315" spans="2:5" x14ac:dyDescent="0.25">
      <c r="B315" s="38" t="s">
        <v>1</v>
      </c>
      <c r="C315" s="14" t="s">
        <v>169</v>
      </c>
      <c r="D315" s="16">
        <v>279.02999999999997</v>
      </c>
      <c r="E315" s="10">
        <v>5</v>
      </c>
    </row>
    <row r="316" spans="2:5" ht="30" x14ac:dyDescent="0.25">
      <c r="B316" s="38" t="s">
        <v>1</v>
      </c>
      <c r="C316" s="14" t="s">
        <v>170</v>
      </c>
      <c r="D316" s="16">
        <v>53.04</v>
      </c>
      <c r="E316" s="10">
        <v>1</v>
      </c>
    </row>
    <row r="317" spans="2:5" ht="30" x14ac:dyDescent="0.25">
      <c r="B317" s="38" t="s">
        <v>1</v>
      </c>
      <c r="C317" s="14" t="s">
        <v>171</v>
      </c>
      <c r="D317" s="16">
        <v>530.47</v>
      </c>
      <c r="E317" s="10">
        <v>11</v>
      </c>
    </row>
    <row r="318" spans="2:5" ht="30" x14ac:dyDescent="0.25">
      <c r="B318" s="38" t="s">
        <v>1</v>
      </c>
      <c r="C318" s="14" t="s">
        <v>172</v>
      </c>
      <c r="D318" s="16">
        <v>676.25</v>
      </c>
      <c r="E318" s="10">
        <v>4</v>
      </c>
    </row>
    <row r="319" spans="2:5" x14ac:dyDescent="0.25">
      <c r="B319" s="38" t="s">
        <v>1</v>
      </c>
      <c r="C319" s="14" t="s">
        <v>173</v>
      </c>
      <c r="D319" s="16">
        <v>1011.36</v>
      </c>
      <c r="E319" s="10">
        <v>2</v>
      </c>
    </row>
    <row r="320" spans="2:5" ht="30" x14ac:dyDescent="0.25">
      <c r="B320" s="38" t="s">
        <v>1</v>
      </c>
      <c r="C320" s="14" t="s">
        <v>174</v>
      </c>
      <c r="D320" s="16">
        <v>306.66000000000003</v>
      </c>
      <c r="E320" s="10">
        <v>2</v>
      </c>
    </row>
    <row r="321" spans="2:5" ht="30" x14ac:dyDescent="0.25">
      <c r="B321" s="38" t="s">
        <v>1</v>
      </c>
      <c r="C321" s="14" t="s">
        <v>175</v>
      </c>
      <c r="D321" s="16">
        <v>65.03</v>
      </c>
      <c r="E321" s="10">
        <v>1</v>
      </c>
    </row>
    <row r="322" spans="2:5" ht="30" x14ac:dyDescent="0.25">
      <c r="B322" s="38" t="s">
        <v>1</v>
      </c>
      <c r="C322" s="14" t="s">
        <v>176</v>
      </c>
      <c r="D322" s="16">
        <v>68.599999999999994</v>
      </c>
      <c r="E322" s="10">
        <v>2</v>
      </c>
    </row>
    <row r="323" spans="2:5" ht="30" x14ac:dyDescent="0.25">
      <c r="B323" s="38" t="s">
        <v>1</v>
      </c>
      <c r="C323" s="14" t="s">
        <v>177</v>
      </c>
      <c r="D323" s="16">
        <v>497.02</v>
      </c>
      <c r="E323" s="10">
        <v>4</v>
      </c>
    </row>
    <row r="324" spans="2:5" ht="30" x14ac:dyDescent="0.25">
      <c r="B324" s="38" t="s">
        <v>1</v>
      </c>
      <c r="C324" s="14" t="s">
        <v>178</v>
      </c>
      <c r="D324" s="16">
        <v>136.44</v>
      </c>
      <c r="E324" s="10">
        <v>4</v>
      </c>
    </row>
    <row r="325" spans="2:5" ht="30" x14ac:dyDescent="0.25">
      <c r="B325" s="38" t="s">
        <v>1</v>
      </c>
      <c r="C325" s="14" t="s">
        <v>179</v>
      </c>
      <c r="D325" s="16">
        <v>1134.22</v>
      </c>
      <c r="E325" s="10">
        <v>3</v>
      </c>
    </row>
    <row r="326" spans="2:5" ht="15.75" x14ac:dyDescent="0.25">
      <c r="B326" s="33" t="s">
        <v>6</v>
      </c>
      <c r="C326" s="30"/>
      <c r="D326" s="43">
        <f>SUM(D306:D325)</f>
        <v>7270.83</v>
      </c>
      <c r="E326" s="34">
        <f>SUM(E306:E325)</f>
        <v>75</v>
      </c>
    </row>
    <row r="327" spans="2:5" ht="18.75" customHeight="1" x14ac:dyDescent="0.25">
      <c r="B327" s="86" t="s">
        <v>2</v>
      </c>
      <c r="C327" s="14" t="s">
        <v>180</v>
      </c>
      <c r="D327" s="79">
        <v>1348</v>
      </c>
      <c r="E327" s="74">
        <v>20</v>
      </c>
    </row>
    <row r="328" spans="2:5" ht="30" x14ac:dyDescent="0.25">
      <c r="B328" s="86" t="s">
        <v>2</v>
      </c>
      <c r="C328" s="14" t="s">
        <v>181</v>
      </c>
      <c r="D328" s="79">
        <v>0</v>
      </c>
      <c r="E328" s="10">
        <v>3</v>
      </c>
    </row>
    <row r="329" spans="2:5" ht="30" x14ac:dyDescent="0.25">
      <c r="B329" s="86" t="s">
        <v>2</v>
      </c>
      <c r="C329" s="14" t="s">
        <v>182</v>
      </c>
      <c r="D329" s="79">
        <v>0</v>
      </c>
      <c r="E329" s="10">
        <v>2</v>
      </c>
    </row>
    <row r="330" spans="2:5" ht="18" customHeight="1" x14ac:dyDescent="0.25">
      <c r="B330" s="86" t="s">
        <v>2</v>
      </c>
      <c r="C330" s="14" t="s">
        <v>183</v>
      </c>
      <c r="D330" s="79">
        <v>0</v>
      </c>
      <c r="E330" s="10">
        <v>0</v>
      </c>
    </row>
    <row r="331" spans="2:5" ht="19.5" customHeight="1" x14ac:dyDescent="0.25">
      <c r="B331" s="86" t="s">
        <v>2</v>
      </c>
      <c r="C331" s="14" t="s">
        <v>184</v>
      </c>
      <c r="D331" s="79">
        <v>0</v>
      </c>
      <c r="E331" s="10">
        <v>1</v>
      </c>
    </row>
    <row r="332" spans="2:5" ht="30" x14ac:dyDescent="0.25">
      <c r="B332" s="86" t="s">
        <v>2</v>
      </c>
      <c r="C332" s="14" t="s">
        <v>185</v>
      </c>
      <c r="D332" s="79">
        <v>0</v>
      </c>
      <c r="E332" s="10">
        <v>1</v>
      </c>
    </row>
    <row r="333" spans="2:5" ht="17.25" customHeight="1" x14ac:dyDescent="0.25">
      <c r="B333" s="86" t="s">
        <v>2</v>
      </c>
      <c r="C333" s="14" t="s">
        <v>186</v>
      </c>
      <c r="D333" s="79">
        <v>0</v>
      </c>
      <c r="E333" s="10">
        <v>0</v>
      </c>
    </row>
    <row r="334" spans="2:5" ht="18.75" customHeight="1" x14ac:dyDescent="0.25">
      <c r="B334" s="86" t="s">
        <v>2</v>
      </c>
      <c r="C334" s="14" t="s">
        <v>187</v>
      </c>
      <c r="D334" s="79">
        <v>0</v>
      </c>
      <c r="E334" s="10">
        <v>0</v>
      </c>
    </row>
    <row r="335" spans="2:5" ht="15.75" x14ac:dyDescent="0.25">
      <c r="B335" s="33" t="s">
        <v>6</v>
      </c>
      <c r="C335" s="32"/>
      <c r="D335" s="43">
        <f>(SUM(D327:D334))</f>
        <v>1348</v>
      </c>
      <c r="E335" s="34">
        <f>(SUM(E327:E334))</f>
        <v>27</v>
      </c>
    </row>
    <row r="336" spans="2:5" x14ac:dyDescent="0.25">
      <c r="B336" s="110" t="s">
        <v>3</v>
      </c>
      <c r="C336" s="14" t="s">
        <v>188</v>
      </c>
      <c r="D336" s="79">
        <v>1219.2</v>
      </c>
      <c r="E336" s="10">
        <v>40</v>
      </c>
    </row>
    <row r="337" spans="2:5" x14ac:dyDescent="0.25">
      <c r="B337" s="111"/>
      <c r="C337" s="14" t="s">
        <v>189</v>
      </c>
      <c r="D337" s="79">
        <v>1687</v>
      </c>
      <c r="E337" s="10">
        <v>55</v>
      </c>
    </row>
    <row r="338" spans="2:5" ht="15.75" x14ac:dyDescent="0.25">
      <c r="B338" s="33" t="s">
        <v>6</v>
      </c>
      <c r="C338" s="32"/>
      <c r="D338" s="43">
        <f>SUM(D336:D337)</f>
        <v>2906.2</v>
      </c>
      <c r="E338" s="34">
        <f>SUM(E336:E337)</f>
        <v>95</v>
      </c>
    </row>
    <row r="339" spans="2:5" ht="21" customHeight="1" x14ac:dyDescent="0.25">
      <c r="B339" s="3" t="s">
        <v>10</v>
      </c>
      <c r="C339" s="14" t="s">
        <v>190</v>
      </c>
      <c r="D339" s="79">
        <v>406.09</v>
      </c>
      <c r="E339" s="10">
        <v>1</v>
      </c>
    </row>
    <row r="340" spans="2:5" ht="15.75" x14ac:dyDescent="0.25">
      <c r="B340" s="33" t="s">
        <v>6</v>
      </c>
      <c r="C340" s="63"/>
      <c r="D340" s="43">
        <v>406.09</v>
      </c>
      <c r="E340" s="34">
        <v>1</v>
      </c>
    </row>
    <row r="341" spans="2:5" ht="20.25" customHeight="1" x14ac:dyDescent="0.25">
      <c r="B341" s="6" t="s">
        <v>4</v>
      </c>
      <c r="C341" s="66"/>
      <c r="D341" s="91">
        <v>0</v>
      </c>
      <c r="E341" s="92">
        <v>0</v>
      </c>
    </row>
    <row r="342" spans="2:5" ht="15.75" x14ac:dyDescent="0.25">
      <c r="B342" s="33" t="s">
        <v>6</v>
      </c>
      <c r="C342" s="32"/>
      <c r="D342" s="43">
        <v>0</v>
      </c>
      <c r="E342" s="34">
        <v>0</v>
      </c>
    </row>
    <row r="343" spans="2:5" ht="30.75" x14ac:dyDescent="0.25">
      <c r="B343" s="4" t="s">
        <v>217</v>
      </c>
      <c r="C343" s="56"/>
      <c r="D343" s="43">
        <f>D326+D335+D338+D340</f>
        <v>11931.119999999999</v>
      </c>
      <c r="E343" s="34">
        <v>198</v>
      </c>
    </row>
    <row r="344" spans="2:5" ht="21" x14ac:dyDescent="0.25">
      <c r="B344" s="107" t="s">
        <v>215</v>
      </c>
      <c r="C344" s="107"/>
      <c r="D344" s="107"/>
      <c r="E344" s="107"/>
    </row>
    <row r="345" spans="2:5" ht="45" x14ac:dyDescent="0.25">
      <c r="B345" s="37"/>
      <c r="C345" s="25" t="s">
        <v>11</v>
      </c>
      <c r="D345" s="78" t="s">
        <v>5</v>
      </c>
      <c r="E345" s="88" t="s">
        <v>0</v>
      </c>
    </row>
    <row r="346" spans="2:5" ht="45" x14ac:dyDescent="0.25">
      <c r="B346" s="38" t="s">
        <v>1</v>
      </c>
      <c r="C346" s="75" t="s">
        <v>277</v>
      </c>
      <c r="D346" s="18">
        <v>138</v>
      </c>
      <c r="E346" s="10">
        <v>1</v>
      </c>
    </row>
    <row r="347" spans="2:5" ht="30" x14ac:dyDescent="0.25">
      <c r="B347" s="38" t="s">
        <v>1</v>
      </c>
      <c r="C347" s="75" t="s">
        <v>191</v>
      </c>
      <c r="D347" s="18">
        <v>216</v>
      </c>
      <c r="E347" s="10">
        <v>1</v>
      </c>
    </row>
    <row r="348" spans="2:5" ht="30" x14ac:dyDescent="0.25">
      <c r="B348" s="38" t="s">
        <v>1</v>
      </c>
      <c r="C348" s="75" t="s">
        <v>278</v>
      </c>
      <c r="D348" s="18">
        <v>40.5</v>
      </c>
      <c r="E348" s="10">
        <v>1</v>
      </c>
    </row>
    <row r="349" spans="2:5" ht="30" x14ac:dyDescent="0.25">
      <c r="B349" s="38" t="s">
        <v>1</v>
      </c>
      <c r="C349" s="75" t="s">
        <v>192</v>
      </c>
      <c r="D349" s="18">
        <v>85.08</v>
      </c>
      <c r="E349" s="10">
        <v>3</v>
      </c>
    </row>
    <row r="350" spans="2:5" ht="30" x14ac:dyDescent="0.25">
      <c r="B350" s="38" t="s">
        <v>1</v>
      </c>
      <c r="C350" s="75" t="s">
        <v>193</v>
      </c>
      <c r="D350" s="18">
        <v>1276.44</v>
      </c>
      <c r="E350" s="10">
        <v>5</v>
      </c>
    </row>
    <row r="351" spans="2:5" ht="30" x14ac:dyDescent="0.25">
      <c r="B351" s="38" t="s">
        <v>1</v>
      </c>
      <c r="C351" s="75" t="s">
        <v>194</v>
      </c>
      <c r="D351" s="18">
        <v>208.2</v>
      </c>
      <c r="E351" s="10">
        <v>1</v>
      </c>
    </row>
    <row r="352" spans="2:5" ht="30" x14ac:dyDescent="0.25">
      <c r="B352" s="38" t="s">
        <v>1</v>
      </c>
      <c r="C352" s="75" t="s">
        <v>194</v>
      </c>
      <c r="D352" s="18">
        <v>602.4</v>
      </c>
      <c r="E352" s="10">
        <v>1</v>
      </c>
    </row>
    <row r="353" spans="2:5" ht="30" x14ac:dyDescent="0.25">
      <c r="B353" s="38" t="s">
        <v>1</v>
      </c>
      <c r="C353" s="75" t="s">
        <v>194</v>
      </c>
      <c r="D353" s="18">
        <v>96</v>
      </c>
      <c r="E353" s="10">
        <v>1</v>
      </c>
    </row>
    <row r="354" spans="2:5" ht="30" x14ac:dyDescent="0.25">
      <c r="B354" s="38" t="s">
        <v>1</v>
      </c>
      <c r="C354" s="75" t="s">
        <v>195</v>
      </c>
      <c r="D354" s="18">
        <v>936</v>
      </c>
      <c r="E354" s="10">
        <v>1</v>
      </c>
    </row>
    <row r="355" spans="2:5" ht="30" x14ac:dyDescent="0.25">
      <c r="B355" s="38" t="s">
        <v>1</v>
      </c>
      <c r="C355" s="75" t="s">
        <v>286</v>
      </c>
      <c r="D355" s="18">
        <v>126</v>
      </c>
      <c r="E355" s="10">
        <v>1</v>
      </c>
    </row>
    <row r="356" spans="2:5" ht="30" x14ac:dyDescent="0.25">
      <c r="B356" s="38" t="s">
        <v>1</v>
      </c>
      <c r="C356" s="75" t="s">
        <v>279</v>
      </c>
      <c r="D356" s="18">
        <v>89.01</v>
      </c>
      <c r="E356" s="10">
        <v>2</v>
      </c>
    </row>
    <row r="357" spans="2:5" ht="19.5" customHeight="1" x14ac:dyDescent="0.25">
      <c r="B357" s="38" t="s">
        <v>1</v>
      </c>
      <c r="C357" s="75" t="s">
        <v>196</v>
      </c>
      <c r="D357" s="18">
        <v>364.5</v>
      </c>
      <c r="E357" s="10">
        <v>2</v>
      </c>
    </row>
    <row r="358" spans="2:5" ht="18.75" customHeight="1" x14ac:dyDescent="0.25">
      <c r="B358" s="38" t="s">
        <v>1</v>
      </c>
      <c r="C358" s="75" t="s">
        <v>280</v>
      </c>
      <c r="D358" s="18">
        <v>66.8</v>
      </c>
      <c r="E358" s="10">
        <v>2</v>
      </c>
    </row>
    <row r="359" spans="2:5" ht="15.75" x14ac:dyDescent="0.25">
      <c r="B359" s="33" t="s">
        <v>6</v>
      </c>
      <c r="C359" s="32"/>
      <c r="D359" s="43">
        <f>SUM(D346:D358)</f>
        <v>4244.93</v>
      </c>
      <c r="E359" s="34">
        <f>SUM(E346:E358)</f>
        <v>22</v>
      </c>
    </row>
    <row r="360" spans="2:5" s="106" customFormat="1" ht="28.5" customHeight="1" x14ac:dyDescent="0.25">
      <c r="B360" s="87" t="s">
        <v>2</v>
      </c>
      <c r="C360" s="14" t="s">
        <v>197</v>
      </c>
      <c r="D360" s="79">
        <v>148</v>
      </c>
      <c r="E360" s="10">
        <v>2</v>
      </c>
    </row>
    <row r="361" spans="2:5" s="106" customFormat="1" ht="28.5" customHeight="1" x14ac:dyDescent="0.25">
      <c r="B361" s="87" t="s">
        <v>2</v>
      </c>
      <c r="C361" s="14" t="s">
        <v>198</v>
      </c>
      <c r="D361" s="79">
        <v>746.2</v>
      </c>
      <c r="E361" s="10">
        <v>1</v>
      </c>
    </row>
    <row r="362" spans="2:5" s="106" customFormat="1" ht="28.5" customHeight="1" x14ac:dyDescent="0.25">
      <c r="B362" s="87" t="s">
        <v>2</v>
      </c>
      <c r="C362" s="14" t="s">
        <v>199</v>
      </c>
      <c r="D362" s="79">
        <v>0</v>
      </c>
      <c r="E362" s="10">
        <v>2</v>
      </c>
    </row>
    <row r="363" spans="2:5" s="106" customFormat="1" ht="28.5" customHeight="1" x14ac:dyDescent="0.25">
      <c r="B363" s="87" t="s">
        <v>2</v>
      </c>
      <c r="C363" s="14" t="s">
        <v>200</v>
      </c>
      <c r="D363" s="79">
        <v>248</v>
      </c>
      <c r="E363" s="10">
        <v>1</v>
      </c>
    </row>
    <row r="364" spans="2:5" s="106" customFormat="1" ht="28.5" customHeight="1" x14ac:dyDescent="0.25">
      <c r="B364" s="87" t="s">
        <v>2</v>
      </c>
      <c r="C364" s="14" t="s">
        <v>201</v>
      </c>
      <c r="D364" s="79">
        <v>1116</v>
      </c>
      <c r="E364" s="10">
        <v>0</v>
      </c>
    </row>
    <row r="365" spans="2:5" s="106" customFormat="1" ht="28.5" customHeight="1" x14ac:dyDescent="0.25">
      <c r="B365" s="87" t="s">
        <v>2</v>
      </c>
      <c r="C365" s="14" t="s">
        <v>202</v>
      </c>
      <c r="D365" s="79">
        <v>1471</v>
      </c>
      <c r="E365" s="10">
        <v>5</v>
      </c>
    </row>
    <row r="366" spans="2:5" s="106" customFormat="1" ht="28.5" customHeight="1" x14ac:dyDescent="0.25">
      <c r="B366" s="87" t="s">
        <v>2</v>
      </c>
      <c r="C366" s="14" t="s">
        <v>203</v>
      </c>
      <c r="D366" s="79">
        <v>0</v>
      </c>
      <c r="E366" s="10">
        <v>2</v>
      </c>
    </row>
    <row r="367" spans="2:5" s="106" customFormat="1" ht="28.5" customHeight="1" x14ac:dyDescent="0.25">
      <c r="B367" s="87" t="s">
        <v>2</v>
      </c>
      <c r="C367" s="14" t="s">
        <v>204</v>
      </c>
      <c r="D367" s="79">
        <v>0</v>
      </c>
      <c r="E367" s="10">
        <v>1</v>
      </c>
    </row>
    <row r="368" spans="2:5" s="106" customFormat="1" ht="28.5" customHeight="1" x14ac:dyDescent="0.25">
      <c r="B368" s="87" t="s">
        <v>2</v>
      </c>
      <c r="C368" s="14" t="s">
        <v>205</v>
      </c>
      <c r="D368" s="79">
        <v>0</v>
      </c>
      <c r="E368" s="10">
        <v>0</v>
      </c>
    </row>
    <row r="369" spans="2:5" ht="15.75" x14ac:dyDescent="0.25">
      <c r="B369" s="33" t="s">
        <v>6</v>
      </c>
      <c r="C369" s="32"/>
      <c r="D369" s="43">
        <f>SUM(D360:D368)</f>
        <v>3729.2</v>
      </c>
      <c r="E369" s="34">
        <f>SUM(E360:E368)</f>
        <v>14</v>
      </c>
    </row>
    <row r="370" spans="2:5" ht="18.75" customHeight="1" x14ac:dyDescent="0.25">
      <c r="B370" s="5" t="s">
        <v>3</v>
      </c>
      <c r="C370" s="14"/>
      <c r="D370" s="79"/>
      <c r="E370" s="10"/>
    </row>
    <row r="371" spans="2:5" ht="30" x14ac:dyDescent="0.25">
      <c r="B371" s="5" t="s">
        <v>3</v>
      </c>
      <c r="C371" s="14" t="s">
        <v>206</v>
      </c>
      <c r="D371" s="79">
        <v>413</v>
      </c>
      <c r="E371" s="10">
        <v>7</v>
      </c>
    </row>
    <row r="372" spans="2:5" ht="20.25" customHeight="1" x14ac:dyDescent="0.25">
      <c r="B372" s="5" t="s">
        <v>3</v>
      </c>
      <c r="C372" s="14" t="s">
        <v>207</v>
      </c>
      <c r="D372" s="79">
        <v>1608</v>
      </c>
      <c r="E372" s="10">
        <v>24</v>
      </c>
    </row>
    <row r="373" spans="2:5" ht="21.75" customHeight="1" x14ac:dyDescent="0.25">
      <c r="B373" s="5" t="s">
        <v>3</v>
      </c>
      <c r="C373" s="14" t="s">
        <v>208</v>
      </c>
      <c r="D373" s="79">
        <v>1700</v>
      </c>
      <c r="E373" s="10">
        <v>20</v>
      </c>
    </row>
    <row r="374" spans="2:5" ht="15.75" x14ac:dyDescent="0.25">
      <c r="B374" s="33" t="s">
        <v>6</v>
      </c>
      <c r="C374" s="32"/>
      <c r="D374" s="43">
        <f>SUM(D371:D373)</f>
        <v>3721</v>
      </c>
      <c r="E374" s="34">
        <f>SUM(E371:E373)</f>
        <v>51</v>
      </c>
    </row>
    <row r="375" spans="2:5" ht="30" x14ac:dyDescent="0.25">
      <c r="B375" s="3" t="s">
        <v>10</v>
      </c>
      <c r="C375" s="14" t="s">
        <v>209</v>
      </c>
      <c r="D375" s="98">
        <v>10195.629999999999</v>
      </c>
      <c r="E375" s="10">
        <v>1</v>
      </c>
    </row>
    <row r="376" spans="2:5" ht="15.75" x14ac:dyDescent="0.25">
      <c r="B376" s="33" t="s">
        <v>6</v>
      </c>
      <c r="C376" s="32"/>
      <c r="D376" s="102">
        <v>10195.629999999999</v>
      </c>
      <c r="E376" s="34">
        <v>1</v>
      </c>
    </row>
    <row r="377" spans="2:5" ht="33" customHeight="1" x14ac:dyDescent="0.25">
      <c r="B377" s="87" t="s">
        <v>210</v>
      </c>
      <c r="C377" s="14" t="s">
        <v>211</v>
      </c>
      <c r="D377" s="79">
        <v>0</v>
      </c>
      <c r="E377" s="10"/>
    </row>
    <row r="378" spans="2:5" ht="32.25" customHeight="1" x14ac:dyDescent="0.25">
      <c r="B378" s="87" t="s">
        <v>210</v>
      </c>
      <c r="C378" s="14" t="s">
        <v>212</v>
      </c>
      <c r="D378" s="79">
        <v>3000</v>
      </c>
      <c r="E378" s="10">
        <v>1</v>
      </c>
    </row>
    <row r="379" spans="2:5" ht="30" x14ac:dyDescent="0.25">
      <c r="B379" s="87" t="s">
        <v>213</v>
      </c>
      <c r="C379" s="14" t="s">
        <v>214</v>
      </c>
      <c r="D379" s="79">
        <v>0</v>
      </c>
      <c r="E379" s="10"/>
    </row>
    <row r="380" spans="2:5" ht="15.75" x14ac:dyDescent="0.25">
      <c r="B380" s="33" t="s">
        <v>6</v>
      </c>
      <c r="C380" s="63"/>
      <c r="D380" s="43">
        <f>SUM(D377:D379)</f>
        <v>3000</v>
      </c>
      <c r="E380" s="34">
        <f>SUM(E377:E379)</f>
        <v>1</v>
      </c>
    </row>
    <row r="381" spans="2:5" ht="30.75" x14ac:dyDescent="0.25">
      <c r="B381" s="4" t="s">
        <v>217</v>
      </c>
      <c r="C381" s="56"/>
      <c r="D381" s="43">
        <f>+D380+D376+D374+D369+D359</f>
        <v>24890.76</v>
      </c>
      <c r="E381" s="34">
        <v>89</v>
      </c>
    </row>
    <row r="382" spans="2:5" ht="15.75" thickBot="1" x14ac:dyDescent="0.3"/>
    <row r="383" spans="2:5" ht="19.5" thickBot="1" x14ac:dyDescent="0.35">
      <c r="B383" s="93" t="s">
        <v>218</v>
      </c>
      <c r="C383" s="94"/>
      <c r="D383" s="104">
        <f>SUM(D38+D106+D139+D153+D208+D256+D303+D343+D381)</f>
        <v>288735.25999999995</v>
      </c>
      <c r="E383" s="95">
        <f>SUM(E38+E106+E139+E153+E208+E256+E303+E343+E381)</f>
        <v>1800</v>
      </c>
    </row>
  </sheetData>
  <sheetProtection insertRows="0" deleteRows="0"/>
  <mergeCells count="40">
    <mergeCell ref="B185:B187"/>
    <mergeCell ref="B209:E209"/>
    <mergeCell ref="B202:B204"/>
    <mergeCell ref="C203:C204"/>
    <mergeCell ref="D203:D204"/>
    <mergeCell ref="C185:C187"/>
    <mergeCell ref="C188:C189"/>
    <mergeCell ref="E203:E204"/>
    <mergeCell ref="B4:E4"/>
    <mergeCell ref="B3:E3"/>
    <mergeCell ref="B39:E39"/>
    <mergeCell ref="B158:B159"/>
    <mergeCell ref="B162:B163"/>
    <mergeCell ref="B107:E107"/>
    <mergeCell ref="B140:E140"/>
    <mergeCell ref="E156:E190"/>
    <mergeCell ref="C158:C159"/>
    <mergeCell ref="C162:C163"/>
    <mergeCell ref="C164:C166"/>
    <mergeCell ref="C167:C168"/>
    <mergeCell ref="C169:C170"/>
    <mergeCell ref="C171:C172"/>
    <mergeCell ref="C178:C179"/>
    <mergeCell ref="B154:E154"/>
    <mergeCell ref="B344:E344"/>
    <mergeCell ref="B240:B242"/>
    <mergeCell ref="B336:B337"/>
    <mergeCell ref="B257:E257"/>
    <mergeCell ref="B164:B166"/>
    <mergeCell ref="B167:B168"/>
    <mergeCell ref="B169:B170"/>
    <mergeCell ref="C181:C182"/>
    <mergeCell ref="C183:C184"/>
    <mergeCell ref="B188:B189"/>
    <mergeCell ref="B298:B299"/>
    <mergeCell ref="B304:E304"/>
    <mergeCell ref="B171:B172"/>
    <mergeCell ref="B178:B179"/>
    <mergeCell ref="B181:B182"/>
    <mergeCell ref="B183:B184"/>
  </mergeCells>
  <pageMargins left="1" right="1" top="1" bottom="1" header="0.5" footer="0.5"/>
  <pageSetup paperSize="8" fitToHeight="0" orientation="portrait" r:id="rId1"/>
  <ignoredErrors>
    <ignoredError sqref="D97:E97 E201 E255 D380:E380" formulaRange="1"/>
    <ignoredError sqref="E2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canoni concessioni annuali M1-9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2021-01-14T14:40:15Z</dcterms:modified>
</cp:coreProperties>
</file>